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tables/table4.xml" ContentType="application/vnd.openxmlformats-officedocument.spreadsheetml.table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ERSONAL\FIPSAS\2022\"/>
    </mc:Choice>
  </mc:AlternateContent>
  <xr:revisionPtr revIDLastSave="0" documentId="13_ncr:40009_{20CD695B-D3C1-4BE4-B59D-6DAFDD05F8C6}" xr6:coauthVersionLast="47" xr6:coauthVersionMax="47" xr10:uidLastSave="{00000000-0000-0000-0000-000000000000}"/>
  <bookViews>
    <workbookView xWindow="-120" yWindow="-120" windowWidth="25440" windowHeight="15990" activeTab="2"/>
  </bookViews>
  <sheets>
    <sheet name="Dati" sheetId="1" r:id="rId1"/>
    <sheet name="CONTI" sheetId="2" r:id="rId2"/>
    <sheet name="TIRO LIBERO M Dati" sheetId="3" r:id="rId3"/>
    <sheet name="TIRO LIBERO FEMMINILE DATI" sheetId="5" r:id="rId4"/>
    <sheet name="BIATHLON M Dati " sheetId="6" r:id="rId5"/>
    <sheet name="BIATHLON F Dati " sheetId="7" r:id="rId6"/>
    <sheet name="SUPERBIATHLON M Dati" sheetId="8" r:id="rId7"/>
    <sheet name="SUPERBIATHLON F Dati" sheetId="9" r:id="rId8"/>
    <sheet name="STAFFETTA Dati" sheetId="10" r:id="rId9"/>
  </sheets>
  <definedNames>
    <definedName name="_xlnm.Print_Area" localSheetId="5">'BIATHLON F Dati '!$A$1:$M$17</definedName>
    <definedName name="_xlnm.Print_Area" localSheetId="1">CONTI!$A$1:$M$56</definedName>
    <definedName name="_xlnm.Print_Area" localSheetId="7">'SUPERBIATHLON F Dati'!$A$1:$N$17</definedName>
    <definedName name="_xlnm.Print_Area" localSheetId="6">'SUPERBIATHLON M Dati'!$A$2:$N$38</definedName>
    <definedName name="_xlnm.Print_Area" localSheetId="3">'TIRO LIBERO FEMMINILE DATI'!$C$1:$AB$25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0" l="1"/>
  <c r="E6" i="10"/>
  <c r="D6" i="9"/>
  <c r="D5" i="9"/>
  <c r="D2" i="9"/>
  <c r="C8" i="8"/>
  <c r="C7" i="8"/>
  <c r="C3" i="8"/>
  <c r="D6" i="7"/>
  <c r="D5" i="7"/>
  <c r="D2" i="7"/>
  <c r="D7" i="6"/>
  <c r="D6" i="6"/>
  <c r="C2" i="6"/>
  <c r="F8" i="5"/>
  <c r="F7" i="5"/>
  <c r="F3" i="5"/>
  <c r="E7" i="3"/>
  <c r="E6" i="3"/>
  <c r="E2" i="3"/>
  <c r="U31" i="10"/>
  <c r="G31" i="10"/>
  <c r="V31" i="10" s="1"/>
  <c r="V30" i="10"/>
  <c r="U30" i="10"/>
  <c r="Q30" i="10"/>
  <c r="S30" i="10" s="1"/>
  <c r="G30" i="10"/>
  <c r="U29" i="10"/>
  <c r="G29" i="10"/>
  <c r="U28" i="10"/>
  <c r="S28" i="10"/>
  <c r="G28" i="10"/>
  <c r="Q28" i="10" s="1"/>
  <c r="V27" i="10"/>
  <c r="U27" i="10"/>
  <c r="Q27" i="10"/>
  <c r="S27" i="10" s="1"/>
  <c r="G27" i="10"/>
  <c r="U26" i="10"/>
  <c r="G26" i="10"/>
  <c r="U25" i="10"/>
  <c r="G25" i="10"/>
  <c r="V25" i="10" s="1"/>
  <c r="V24" i="10"/>
  <c r="U24" i="10"/>
  <c r="Q24" i="10"/>
  <c r="S24" i="10" s="1"/>
  <c r="G24" i="10"/>
  <c r="U23" i="10"/>
  <c r="G23" i="10"/>
  <c r="U22" i="10"/>
  <c r="S22" i="10"/>
  <c r="G22" i="10"/>
  <c r="Q22" i="10" s="1"/>
  <c r="V21" i="10"/>
  <c r="U21" i="10"/>
  <c r="Q21" i="10"/>
  <c r="S21" i="10" s="1"/>
  <c r="G21" i="10"/>
  <c r="U20" i="10"/>
  <c r="G20" i="10"/>
  <c r="U19" i="10"/>
  <c r="G19" i="10"/>
  <c r="V19" i="10" s="1"/>
  <c r="V18" i="10"/>
  <c r="U18" i="10"/>
  <c r="Q18" i="10"/>
  <c r="S18" i="10" s="1"/>
  <c r="U17" i="10"/>
  <c r="V17" i="10" s="1"/>
  <c r="S17" i="10"/>
  <c r="Q17" i="10"/>
  <c r="U16" i="10"/>
  <c r="V16" i="10" s="1"/>
  <c r="S16" i="10"/>
  <c r="U15" i="10"/>
  <c r="V15" i="10" s="1"/>
  <c r="S15" i="10"/>
  <c r="U14" i="10"/>
  <c r="V14" i="10" s="1"/>
  <c r="S14" i="10"/>
  <c r="U13" i="10"/>
  <c r="V13" i="10" s="1"/>
  <c r="V12" i="10"/>
  <c r="U12" i="10"/>
  <c r="D2" i="10"/>
  <c r="T19" i="9"/>
  <c r="O19" i="9"/>
  <c r="P19" i="9" s="1"/>
  <c r="U19" i="9" s="1"/>
  <c r="T18" i="9"/>
  <c r="Q18" i="9"/>
  <c r="R18" i="9" s="1"/>
  <c r="O18" i="9"/>
  <c r="P18" i="9" s="1"/>
  <c r="U18" i="9" s="1"/>
  <c r="T17" i="9"/>
  <c r="O17" i="9"/>
  <c r="Q17" i="9" s="1"/>
  <c r="R17" i="9" s="1"/>
  <c r="T16" i="9"/>
  <c r="O16" i="9"/>
  <c r="T15" i="9"/>
  <c r="U15" i="9" s="1"/>
  <c r="Q15" i="9"/>
  <c r="R15" i="9" s="1"/>
  <c r="O15" i="9"/>
  <c r="P15" i="9" s="1"/>
  <c r="T14" i="9"/>
  <c r="P14" i="9"/>
  <c r="U14" i="9" s="1"/>
  <c r="O14" i="9"/>
  <c r="Q14" i="9" s="1"/>
  <c r="R14" i="9" s="1"/>
  <c r="T13" i="9"/>
  <c r="Q13" i="9"/>
  <c r="R13" i="9" s="1"/>
  <c r="O13" i="9"/>
  <c r="P13" i="9" s="1"/>
  <c r="U13" i="9" s="1"/>
  <c r="T12" i="9"/>
  <c r="Q12" i="9"/>
  <c r="R12" i="9" s="1"/>
  <c r="O12" i="9"/>
  <c r="P12" i="9" s="1"/>
  <c r="U12" i="9" s="1"/>
  <c r="T11" i="9"/>
  <c r="U11" i="9" s="1"/>
  <c r="Q11" i="9"/>
  <c r="R11" i="9" s="1"/>
  <c r="O11" i="9"/>
  <c r="P11" i="9" s="1"/>
  <c r="T10" i="9"/>
  <c r="Q10" i="9"/>
  <c r="R10" i="9" s="1"/>
  <c r="O10" i="9"/>
  <c r="P10" i="9" s="1"/>
  <c r="U10" i="9" s="1"/>
  <c r="T51" i="8"/>
  <c r="Q51" i="8"/>
  <c r="R51" i="8" s="1"/>
  <c r="O51" i="8"/>
  <c r="P51" i="8" s="1"/>
  <c r="U51" i="8" s="1"/>
  <c r="M51" i="8"/>
  <c r="K51" i="8"/>
  <c r="T50" i="8"/>
  <c r="P50" i="8"/>
  <c r="U50" i="8" s="1"/>
  <c r="M50" i="8" s="1"/>
  <c r="O50" i="8"/>
  <c r="Q50" i="8" s="1"/>
  <c r="R50" i="8" s="1"/>
  <c r="K50" i="8"/>
  <c r="T49" i="8"/>
  <c r="O49" i="8"/>
  <c r="P49" i="8" s="1"/>
  <c r="U49" i="8" s="1"/>
  <c r="T48" i="8"/>
  <c r="Q48" i="8"/>
  <c r="R48" i="8" s="1"/>
  <c r="O48" i="8"/>
  <c r="P48" i="8" s="1"/>
  <c r="T47" i="8"/>
  <c r="P47" i="8"/>
  <c r="U47" i="8" s="1"/>
  <c r="M47" i="8" s="1"/>
  <c r="O47" i="8"/>
  <c r="Q47" i="8" s="1"/>
  <c r="R47" i="8" s="1"/>
  <c r="T46" i="8"/>
  <c r="O46" i="8"/>
  <c r="T45" i="8"/>
  <c r="U45" i="8" s="1"/>
  <c r="Q45" i="8"/>
  <c r="R45" i="8" s="1"/>
  <c r="O45" i="8"/>
  <c r="P45" i="8" s="1"/>
  <c r="T44" i="8"/>
  <c r="P44" i="8"/>
  <c r="U44" i="8" s="1"/>
  <c r="O44" i="8"/>
  <c r="Q44" i="8" s="1"/>
  <c r="R44" i="8" s="1"/>
  <c r="T43" i="8"/>
  <c r="O43" i="8"/>
  <c r="P43" i="8" s="1"/>
  <c r="U43" i="8" s="1"/>
  <c r="T42" i="8"/>
  <c r="Q42" i="8"/>
  <c r="R42" i="8" s="1"/>
  <c r="O42" i="8"/>
  <c r="P42" i="8" s="1"/>
  <c r="U42" i="8" s="1"/>
  <c r="M42" i="8" s="1"/>
  <c r="T41" i="8"/>
  <c r="P41" i="8"/>
  <c r="U41" i="8" s="1"/>
  <c r="M41" i="8" s="1"/>
  <c r="O41" i="8"/>
  <c r="Q41" i="8" s="1"/>
  <c r="R41" i="8" s="1"/>
  <c r="K41" i="8"/>
  <c r="T40" i="8"/>
  <c r="O40" i="8"/>
  <c r="P40" i="8" s="1"/>
  <c r="U40" i="8" s="1"/>
  <c r="T39" i="8"/>
  <c r="Q39" i="8"/>
  <c r="R39" i="8" s="1"/>
  <c r="O39" i="8"/>
  <c r="P39" i="8" s="1"/>
  <c r="U39" i="8" s="1"/>
  <c r="T38" i="8"/>
  <c r="O38" i="8"/>
  <c r="Q38" i="8" s="1"/>
  <c r="R38" i="8" s="1"/>
  <c r="T37" i="8"/>
  <c r="O37" i="8"/>
  <c r="U36" i="8"/>
  <c r="M36" i="8" s="1"/>
  <c r="T36" i="8"/>
  <c r="Q36" i="8"/>
  <c r="R36" i="8" s="1"/>
  <c r="O36" i="8"/>
  <c r="P36" i="8" s="1"/>
  <c r="K36" i="8"/>
  <c r="T35" i="8"/>
  <c r="P35" i="8"/>
  <c r="O35" i="8"/>
  <c r="Q35" i="8" s="1"/>
  <c r="R35" i="8" s="1"/>
  <c r="T34" i="8"/>
  <c r="Q34" i="8"/>
  <c r="R34" i="8" s="1"/>
  <c r="O34" i="8"/>
  <c r="P34" i="8" s="1"/>
  <c r="U34" i="8" s="1"/>
  <c r="T33" i="8"/>
  <c r="Q33" i="8"/>
  <c r="R33" i="8" s="1"/>
  <c r="O33" i="8"/>
  <c r="P33" i="8" s="1"/>
  <c r="U33" i="8" s="1"/>
  <c r="T32" i="8"/>
  <c r="U32" i="8" s="1"/>
  <c r="Q32" i="8"/>
  <c r="R32" i="8" s="1"/>
  <c r="O32" i="8"/>
  <c r="P32" i="8" s="1"/>
  <c r="T31" i="8"/>
  <c r="Q31" i="8"/>
  <c r="R31" i="8" s="1"/>
  <c r="O31" i="8"/>
  <c r="P31" i="8" s="1"/>
  <c r="U31" i="8" s="1"/>
  <c r="T30" i="8"/>
  <c r="Q30" i="8"/>
  <c r="R30" i="8" s="1"/>
  <c r="O30" i="8"/>
  <c r="P30" i="8" s="1"/>
  <c r="U30" i="8" s="1"/>
  <c r="T29" i="8"/>
  <c r="U29" i="8" s="1"/>
  <c r="Q29" i="8"/>
  <c r="R29" i="8" s="1"/>
  <c r="O29" i="8"/>
  <c r="P29" i="8" s="1"/>
  <c r="T28" i="8"/>
  <c r="Q28" i="8"/>
  <c r="R28" i="8" s="1"/>
  <c r="O28" i="8"/>
  <c r="P28" i="8" s="1"/>
  <c r="T27" i="8"/>
  <c r="Q27" i="8"/>
  <c r="R27" i="8" s="1"/>
  <c r="O27" i="8"/>
  <c r="P27" i="8" s="1"/>
  <c r="U27" i="8" s="1"/>
  <c r="T26" i="8"/>
  <c r="U26" i="8" s="1"/>
  <c r="Q26" i="8"/>
  <c r="R26" i="8" s="1"/>
  <c r="O26" i="8"/>
  <c r="P26" i="8" s="1"/>
  <c r="T25" i="8"/>
  <c r="Q25" i="8"/>
  <c r="R25" i="8" s="1"/>
  <c r="O25" i="8"/>
  <c r="P25" i="8" s="1"/>
  <c r="U25" i="8" s="1"/>
  <c r="T24" i="8"/>
  <c r="Q24" i="8"/>
  <c r="R24" i="8" s="1"/>
  <c r="O24" i="8"/>
  <c r="P24" i="8" s="1"/>
  <c r="U24" i="8" s="1"/>
  <c r="T23" i="8"/>
  <c r="U23" i="8" s="1"/>
  <c r="Q23" i="8"/>
  <c r="R23" i="8" s="1"/>
  <c r="O23" i="8"/>
  <c r="P23" i="8" s="1"/>
  <c r="T22" i="8"/>
  <c r="Q22" i="8"/>
  <c r="R22" i="8" s="1"/>
  <c r="O22" i="8"/>
  <c r="P22" i="8" s="1"/>
  <c r="U22" i="8" s="1"/>
  <c r="T21" i="8"/>
  <c r="Q21" i="8"/>
  <c r="R21" i="8" s="1"/>
  <c r="O21" i="8"/>
  <c r="P21" i="8" s="1"/>
  <c r="U21" i="8" s="1"/>
  <c r="T20" i="8"/>
  <c r="U20" i="8" s="1"/>
  <c r="Q20" i="8"/>
  <c r="R20" i="8" s="1"/>
  <c r="O20" i="8"/>
  <c r="P20" i="8" s="1"/>
  <c r="T19" i="8"/>
  <c r="Q19" i="8"/>
  <c r="R19" i="8" s="1"/>
  <c r="O19" i="8"/>
  <c r="P19" i="8" s="1"/>
  <c r="T18" i="8"/>
  <c r="Q18" i="8"/>
  <c r="R18" i="8" s="1"/>
  <c r="O18" i="8"/>
  <c r="P18" i="8" s="1"/>
  <c r="U18" i="8" s="1"/>
  <c r="T17" i="8"/>
  <c r="U17" i="8" s="1"/>
  <c r="Q17" i="8"/>
  <c r="R17" i="8" s="1"/>
  <c r="O17" i="8"/>
  <c r="P17" i="8" s="1"/>
  <c r="T16" i="8"/>
  <c r="Q16" i="8"/>
  <c r="R16" i="8" s="1"/>
  <c r="O16" i="8"/>
  <c r="P16" i="8" s="1"/>
  <c r="U16" i="8" s="1"/>
  <c r="T15" i="8"/>
  <c r="Q15" i="8"/>
  <c r="R15" i="8" s="1"/>
  <c r="O15" i="8"/>
  <c r="P15" i="8" s="1"/>
  <c r="U15" i="8" s="1"/>
  <c r="T14" i="8"/>
  <c r="U14" i="8" s="1"/>
  <c r="Q14" i="8"/>
  <c r="R14" i="8" s="1"/>
  <c r="O14" i="8"/>
  <c r="P14" i="8" s="1"/>
  <c r="T13" i="8"/>
  <c r="Q13" i="8"/>
  <c r="R13" i="8" s="1"/>
  <c r="O13" i="8"/>
  <c r="P13" i="8" s="1"/>
  <c r="U13" i="8" s="1"/>
  <c r="T12" i="8"/>
  <c r="Q12" i="8"/>
  <c r="R12" i="8" s="1"/>
  <c r="O12" i="8"/>
  <c r="P12" i="8" s="1"/>
  <c r="U12" i="8" s="1"/>
  <c r="T19" i="7"/>
  <c r="U19" i="7" s="1"/>
  <c r="S19" i="7"/>
  <c r="N19" i="7"/>
  <c r="L19" i="7"/>
  <c r="I19" i="7"/>
  <c r="K19" i="7" s="1"/>
  <c r="T18" i="7"/>
  <c r="S18" i="7"/>
  <c r="U18" i="7" s="1"/>
  <c r="O18" i="7"/>
  <c r="N18" i="7"/>
  <c r="P18" i="7" s="1"/>
  <c r="Q18" i="7" s="1"/>
  <c r="L18" i="7"/>
  <c r="K18" i="7"/>
  <c r="I18" i="7"/>
  <c r="T17" i="7"/>
  <c r="S17" i="7"/>
  <c r="Q17" i="7"/>
  <c r="P17" i="7"/>
  <c r="O17" i="7"/>
  <c r="N17" i="7"/>
  <c r="L17" i="7"/>
  <c r="I17" i="7"/>
  <c r="K17" i="7" s="1"/>
  <c r="U16" i="7"/>
  <c r="T16" i="7"/>
  <c r="S16" i="7"/>
  <c r="O16" i="7"/>
  <c r="N16" i="7"/>
  <c r="P16" i="7" s="1"/>
  <c r="Q16" i="7" s="1"/>
  <c r="L16" i="7"/>
  <c r="I16" i="7"/>
  <c r="K16" i="7" s="1"/>
  <c r="T15" i="7"/>
  <c r="S15" i="7"/>
  <c r="O15" i="7"/>
  <c r="N15" i="7"/>
  <c r="P15" i="7" s="1"/>
  <c r="Q15" i="7" s="1"/>
  <c r="L15" i="7"/>
  <c r="K15" i="7"/>
  <c r="I15" i="7"/>
  <c r="T14" i="7"/>
  <c r="S14" i="7"/>
  <c r="P14" i="7"/>
  <c r="Q14" i="7" s="1"/>
  <c r="O14" i="7"/>
  <c r="N14" i="7"/>
  <c r="L14" i="7"/>
  <c r="I14" i="7"/>
  <c r="K14" i="7" s="1"/>
  <c r="T13" i="7"/>
  <c r="U13" i="7" s="1"/>
  <c r="S13" i="7"/>
  <c r="O13" i="7"/>
  <c r="N13" i="7"/>
  <c r="P13" i="7" s="1"/>
  <c r="Q13" i="7" s="1"/>
  <c r="L13" i="7"/>
  <c r="I13" i="7"/>
  <c r="K13" i="7" s="1"/>
  <c r="U50" i="6"/>
  <c r="T50" i="6"/>
  <c r="P50" i="6"/>
  <c r="O50" i="6"/>
  <c r="Q50" i="6" s="1"/>
  <c r="R50" i="6" s="1"/>
  <c r="I50" i="6"/>
  <c r="K50" i="6" s="1"/>
  <c r="U49" i="6"/>
  <c r="T49" i="6"/>
  <c r="I49" i="6" s="1"/>
  <c r="K49" i="6" s="1"/>
  <c r="Q49" i="6"/>
  <c r="R49" i="6" s="1"/>
  <c r="P49" i="6"/>
  <c r="O49" i="6"/>
  <c r="L49" i="6" s="1"/>
  <c r="U48" i="6"/>
  <c r="T48" i="6"/>
  <c r="Q48" i="6"/>
  <c r="R48" i="6" s="1"/>
  <c r="O48" i="6"/>
  <c r="U47" i="6"/>
  <c r="T47" i="6"/>
  <c r="V47" i="6" s="1"/>
  <c r="O47" i="6"/>
  <c r="Q47" i="6" s="1"/>
  <c r="R47" i="6" s="1"/>
  <c r="I47" i="6"/>
  <c r="K47" i="6" s="1"/>
  <c r="V46" i="6"/>
  <c r="U46" i="6"/>
  <c r="T46" i="6"/>
  <c r="I46" i="6" s="1"/>
  <c r="O46" i="6"/>
  <c r="K46" i="6"/>
  <c r="V45" i="6"/>
  <c r="U45" i="6"/>
  <c r="T45" i="6"/>
  <c r="I45" i="6" s="1"/>
  <c r="O45" i="6"/>
  <c r="L45" i="6"/>
  <c r="K45" i="6"/>
  <c r="U44" i="6"/>
  <c r="T44" i="6"/>
  <c r="V44" i="6" s="1"/>
  <c r="O44" i="6"/>
  <c r="Q44" i="6" s="1"/>
  <c r="R44" i="6" s="1"/>
  <c r="I44" i="6"/>
  <c r="K44" i="6" s="1"/>
  <c r="U43" i="6"/>
  <c r="T43" i="6"/>
  <c r="Q43" i="6"/>
  <c r="R43" i="6" s="1"/>
  <c r="O43" i="6"/>
  <c r="L43" i="6" s="1"/>
  <c r="U42" i="6"/>
  <c r="T42" i="6"/>
  <c r="V42" i="6" s="1"/>
  <c r="P42" i="6"/>
  <c r="O42" i="6"/>
  <c r="Q42" i="6" s="1"/>
  <c r="R42" i="6" s="1"/>
  <c r="L42" i="6"/>
  <c r="U41" i="6"/>
  <c r="T41" i="6"/>
  <c r="R41" i="6"/>
  <c r="Q41" i="6"/>
  <c r="P41" i="6"/>
  <c r="O41" i="6"/>
  <c r="L41" i="6"/>
  <c r="I41" i="6"/>
  <c r="K41" i="6" s="1"/>
  <c r="V40" i="6"/>
  <c r="U40" i="6"/>
  <c r="T40" i="6"/>
  <c r="P40" i="6"/>
  <c r="O40" i="6"/>
  <c r="Q40" i="6" s="1"/>
  <c r="R40" i="6" s="1"/>
  <c r="I40" i="6"/>
  <c r="K40" i="6" s="1"/>
  <c r="U39" i="6"/>
  <c r="T39" i="6"/>
  <c r="V39" i="6" s="1"/>
  <c r="R39" i="6"/>
  <c r="P39" i="6"/>
  <c r="O39" i="6"/>
  <c r="Q39" i="6" s="1"/>
  <c r="L39" i="6"/>
  <c r="I39" i="6"/>
  <c r="K39" i="6" s="1"/>
  <c r="U38" i="6"/>
  <c r="T38" i="6"/>
  <c r="R38" i="6"/>
  <c r="Q38" i="6"/>
  <c r="P38" i="6"/>
  <c r="O38" i="6"/>
  <c r="L38" i="6"/>
  <c r="I38" i="6"/>
  <c r="K38" i="6" s="1"/>
  <c r="V37" i="6"/>
  <c r="U37" i="6"/>
  <c r="T37" i="6"/>
  <c r="P37" i="6"/>
  <c r="O37" i="6"/>
  <c r="Q37" i="6" s="1"/>
  <c r="R37" i="6" s="1"/>
  <c r="I37" i="6"/>
  <c r="K37" i="6" s="1"/>
  <c r="U36" i="6"/>
  <c r="T36" i="6"/>
  <c r="V36" i="6" s="1"/>
  <c r="R36" i="6"/>
  <c r="P36" i="6"/>
  <c r="O36" i="6"/>
  <c r="Q36" i="6" s="1"/>
  <c r="L36" i="6"/>
  <c r="I36" i="6"/>
  <c r="K36" i="6" s="1"/>
  <c r="U35" i="6"/>
  <c r="T35" i="6"/>
  <c r="R35" i="6"/>
  <c r="Q35" i="6"/>
  <c r="P35" i="6"/>
  <c r="O35" i="6"/>
  <c r="L35" i="6"/>
  <c r="I35" i="6"/>
  <c r="K35" i="6" s="1"/>
  <c r="V34" i="6"/>
  <c r="U34" i="6"/>
  <c r="T34" i="6"/>
  <c r="P34" i="6"/>
  <c r="O34" i="6"/>
  <c r="Q34" i="6" s="1"/>
  <c r="R34" i="6" s="1"/>
  <c r="I34" i="6"/>
  <c r="K34" i="6" s="1"/>
  <c r="U33" i="6"/>
  <c r="T33" i="6"/>
  <c r="V33" i="6" s="1"/>
  <c r="R33" i="6"/>
  <c r="P33" i="6"/>
  <c r="O33" i="6"/>
  <c r="Q33" i="6" s="1"/>
  <c r="L33" i="6"/>
  <c r="I33" i="6"/>
  <c r="K33" i="6" s="1"/>
  <c r="U32" i="6"/>
  <c r="T32" i="6"/>
  <c r="R32" i="6"/>
  <c r="Q32" i="6"/>
  <c r="P32" i="6"/>
  <c r="O32" i="6"/>
  <c r="L32" i="6"/>
  <c r="I32" i="6"/>
  <c r="K32" i="6" s="1"/>
  <c r="AL21" i="5"/>
  <c r="AH21" i="5"/>
  <c r="AI21" i="5" s="1"/>
  <c r="AC21" i="5"/>
  <c r="AD21" i="5" s="1"/>
  <c r="L21" i="5" s="1"/>
  <c r="X21" i="5" s="1"/>
  <c r="M21" i="5"/>
  <c r="Z21" i="5" s="1"/>
  <c r="AE21" i="5" s="1"/>
  <c r="AF21" i="5" s="1"/>
  <c r="E21" i="5"/>
  <c r="AL20" i="5"/>
  <c r="AH20" i="5"/>
  <c r="AI20" i="5" s="1"/>
  <c r="M20" i="5" s="1"/>
  <c r="Z20" i="5" s="1"/>
  <c r="AD20" i="5"/>
  <c r="L20" i="5" s="1"/>
  <c r="AC20" i="5"/>
  <c r="AE20" i="5" s="1"/>
  <c r="AF20" i="5" s="1"/>
  <c r="E20" i="5"/>
  <c r="AL19" i="5"/>
  <c r="AJ19" i="5"/>
  <c r="AK19" i="5" s="1"/>
  <c r="AI19" i="5"/>
  <c r="AH19" i="5"/>
  <c r="AC19" i="5"/>
  <c r="AD19" i="5" s="1"/>
  <c r="L19" i="5" s="1"/>
  <c r="Z19" i="5"/>
  <c r="M19" i="5"/>
  <c r="E19" i="5"/>
  <c r="AL18" i="5"/>
  <c r="AJ18" i="5"/>
  <c r="AK18" i="5" s="1"/>
  <c r="AH18" i="5"/>
  <c r="AI18" i="5" s="1"/>
  <c r="AC18" i="5"/>
  <c r="AD18" i="5" s="1"/>
  <c r="L18" i="5" s="1"/>
  <c r="AM18" i="5" s="1"/>
  <c r="X18" i="5"/>
  <c r="M18" i="5"/>
  <c r="Z18" i="5" s="1"/>
  <c r="E18" i="5"/>
  <c r="AL17" i="5"/>
  <c r="AH17" i="5"/>
  <c r="AI17" i="5" s="1"/>
  <c r="M17" i="5" s="1"/>
  <c r="Z17" i="5" s="1"/>
  <c r="AE17" i="5" s="1"/>
  <c r="AF17" i="5" s="1"/>
  <c r="AD17" i="5"/>
  <c r="AC17" i="5"/>
  <c r="L17" i="5"/>
  <c r="E17" i="5"/>
  <c r="AL16" i="5"/>
  <c r="AH16" i="5"/>
  <c r="AI16" i="5" s="1"/>
  <c r="M16" i="5" s="1"/>
  <c r="Z16" i="5" s="1"/>
  <c r="AE16" i="5" s="1"/>
  <c r="AF16" i="5" s="1"/>
  <c r="AC16" i="5"/>
  <c r="AD16" i="5" s="1"/>
  <c r="L16" i="5" s="1"/>
  <c r="E16" i="5"/>
  <c r="AL15" i="5"/>
  <c r="AH15" i="5"/>
  <c r="AI15" i="5" s="1"/>
  <c r="AC15" i="5"/>
  <c r="AD15" i="5" s="1"/>
  <c r="L15" i="5" s="1"/>
  <c r="AM15" i="5" s="1"/>
  <c r="Z15" i="5"/>
  <c r="M15" i="5"/>
  <c r="E15" i="5"/>
  <c r="AL14" i="5"/>
  <c r="AK14" i="5"/>
  <c r="AJ14" i="5"/>
  <c r="AH14" i="5"/>
  <c r="AI14" i="5" s="1"/>
  <c r="AC14" i="5"/>
  <c r="AE14" i="5" s="1"/>
  <c r="AF14" i="5" s="1"/>
  <c r="Z14" i="5"/>
  <c r="M14" i="5"/>
  <c r="E14" i="5"/>
  <c r="AL13" i="5"/>
  <c r="AH13" i="5"/>
  <c r="AI13" i="5" s="1"/>
  <c r="M13" i="5" s="1"/>
  <c r="Z13" i="5" s="1"/>
  <c r="AE13" i="5" s="1"/>
  <c r="AF13" i="5" s="1"/>
  <c r="AC13" i="5"/>
  <c r="AD13" i="5" s="1"/>
  <c r="L13" i="5" s="1"/>
  <c r="E13" i="5"/>
  <c r="AL12" i="5"/>
  <c r="AH12" i="5"/>
  <c r="AI12" i="5" s="1"/>
  <c r="AC12" i="5"/>
  <c r="AD12" i="5" s="1"/>
  <c r="L12" i="5" s="1"/>
  <c r="AM12" i="5" s="1"/>
  <c r="M12" i="5"/>
  <c r="Z12" i="5" s="1"/>
  <c r="AE12" i="5" s="1"/>
  <c r="AF12" i="5" s="1"/>
  <c r="E12" i="5"/>
  <c r="AM42" i="3"/>
  <c r="AI42" i="3"/>
  <c r="AJ42" i="3" s="1"/>
  <c r="L42" i="3" s="1"/>
  <c r="Y42" i="3" s="1"/>
  <c r="AD42" i="3"/>
  <c r="AF42" i="3" s="1"/>
  <c r="AG42" i="3" s="1"/>
  <c r="AM41" i="3"/>
  <c r="AL41" i="3"/>
  <c r="AJ41" i="3"/>
  <c r="L41" i="3" s="1"/>
  <c r="AI41" i="3"/>
  <c r="AK41" i="3" s="1"/>
  <c r="AE41" i="3"/>
  <c r="K41" i="3" s="1"/>
  <c r="AD41" i="3"/>
  <c r="AF41" i="3" s="1"/>
  <c r="AG41" i="3" s="1"/>
  <c r="Y41" i="3"/>
  <c r="AM40" i="3"/>
  <c r="AL40" i="3"/>
  <c r="AK40" i="3"/>
  <c r="AI40" i="3"/>
  <c r="AJ40" i="3" s="1"/>
  <c r="AD40" i="3"/>
  <c r="L40" i="3"/>
  <c r="Y40" i="3" s="1"/>
  <c r="AM39" i="3"/>
  <c r="AI39" i="3"/>
  <c r="AK39" i="3" s="1"/>
  <c r="AL39" i="3" s="1"/>
  <c r="AE39" i="3"/>
  <c r="AD39" i="3"/>
  <c r="W39" i="3"/>
  <c r="K39" i="3"/>
  <c r="AN39" i="3" s="1"/>
  <c r="AM38" i="3"/>
  <c r="AI38" i="3"/>
  <c r="AJ38" i="3" s="1"/>
  <c r="L38" i="3" s="1"/>
  <c r="Y38" i="3" s="1"/>
  <c r="AF38" i="3" s="1"/>
  <c r="AG38" i="3" s="1"/>
  <c r="AE38" i="3"/>
  <c r="AD38" i="3"/>
  <c r="K38" i="3"/>
  <c r="AM37" i="3"/>
  <c r="AI37" i="3"/>
  <c r="AK37" i="3" s="1"/>
  <c r="AL37" i="3" s="1"/>
  <c r="AE37" i="3"/>
  <c r="K37" i="3" s="1"/>
  <c r="AD37" i="3"/>
  <c r="AM36" i="3"/>
  <c r="AI36" i="3"/>
  <c r="AJ36" i="3" s="1"/>
  <c r="L36" i="3" s="1"/>
  <c r="Y36" i="3" s="1"/>
  <c r="AD36" i="3"/>
  <c r="AF36" i="3" s="1"/>
  <c r="AG36" i="3" s="1"/>
  <c r="AM35" i="3"/>
  <c r="AL35" i="3"/>
  <c r="AJ35" i="3"/>
  <c r="L35" i="3" s="1"/>
  <c r="AI35" i="3"/>
  <c r="AK35" i="3" s="1"/>
  <c r="AE35" i="3"/>
  <c r="K35" i="3" s="1"/>
  <c r="AD35" i="3"/>
  <c r="AF35" i="3" s="1"/>
  <c r="AG35" i="3" s="1"/>
  <c r="Y35" i="3"/>
  <c r="AM34" i="3"/>
  <c r="AK34" i="3"/>
  <c r="AL34" i="3" s="1"/>
  <c r="AI34" i="3"/>
  <c r="AJ34" i="3" s="1"/>
  <c r="AD34" i="3"/>
  <c r="L34" i="3"/>
  <c r="Y34" i="3" s="1"/>
  <c r="AN33" i="3"/>
  <c r="AM33" i="3"/>
  <c r="AI33" i="3"/>
  <c r="AK33" i="3" s="1"/>
  <c r="AL33" i="3" s="1"/>
  <c r="AG33" i="3"/>
  <c r="AF33" i="3"/>
  <c r="AE33" i="3"/>
  <c r="AD33" i="3"/>
  <c r="AM32" i="3"/>
  <c r="AN32" i="3" s="1"/>
  <c r="AL32" i="3"/>
  <c r="AJ32" i="3"/>
  <c r="AI32" i="3"/>
  <c r="AK32" i="3" s="1"/>
  <c r="AF32" i="3"/>
  <c r="AG32" i="3" s="1"/>
  <c r="AE32" i="3"/>
  <c r="AD32" i="3"/>
  <c r="AM31" i="3"/>
  <c r="AK31" i="3"/>
  <c r="AL31" i="3" s="1"/>
  <c r="AJ31" i="3"/>
  <c r="L31" i="3" s="1"/>
  <c r="AI31" i="3"/>
  <c r="AD31" i="3"/>
  <c r="AF31" i="3" s="1"/>
  <c r="AG31" i="3" s="1"/>
  <c r="AN30" i="3"/>
  <c r="AM30" i="3"/>
  <c r="AK30" i="3"/>
  <c r="AL30" i="3" s="1"/>
  <c r="AJ30" i="3"/>
  <c r="AI30" i="3"/>
  <c r="AG30" i="3"/>
  <c r="AE30" i="3"/>
  <c r="AD30" i="3"/>
  <c r="AF30" i="3" s="1"/>
  <c r="AM29" i="3"/>
  <c r="AN29" i="3" s="1"/>
  <c r="AJ29" i="3"/>
  <c r="AI29" i="3"/>
  <c r="AD29" i="3"/>
  <c r="AF29" i="3" s="1"/>
  <c r="AG29" i="3" s="1"/>
  <c r="AM28" i="3"/>
  <c r="AI28" i="3"/>
  <c r="AJ28" i="3" s="1"/>
  <c r="L28" i="3" s="1"/>
  <c r="AG28" i="3"/>
  <c r="AF28" i="3"/>
  <c r="AD28" i="3"/>
  <c r="AE28" i="3" s="1"/>
  <c r="K28" i="3" s="1"/>
  <c r="AN28" i="3" s="1"/>
  <c r="AN27" i="3"/>
  <c r="AM27" i="3"/>
  <c r="AI27" i="3"/>
  <c r="AK27" i="3" s="1"/>
  <c r="AL27" i="3" s="1"/>
  <c r="AG27" i="3"/>
  <c r="AF27" i="3"/>
  <c r="AD27" i="3"/>
  <c r="AE27" i="3" s="1"/>
  <c r="AM26" i="3"/>
  <c r="AN26" i="3" s="1"/>
  <c r="AI26" i="3"/>
  <c r="AJ26" i="3" s="1"/>
  <c r="AF26" i="3"/>
  <c r="AG26" i="3" s="1"/>
  <c r="AE26" i="3"/>
  <c r="AD26" i="3"/>
  <c r="AK26" i="3" s="1"/>
  <c r="AL26" i="3" s="1"/>
  <c r="AM25" i="3"/>
  <c r="AN25" i="3" s="1"/>
  <c r="AJ25" i="3"/>
  <c r="AI25" i="3"/>
  <c r="AD25" i="3"/>
  <c r="AE25" i="3" s="1"/>
  <c r="AN24" i="3"/>
  <c r="AM24" i="3"/>
  <c r="AI24" i="3"/>
  <c r="AK24" i="3" s="1"/>
  <c r="AL24" i="3" s="1"/>
  <c r="AG24" i="3"/>
  <c r="AF24" i="3"/>
  <c r="AD24" i="3"/>
  <c r="AE24" i="3" s="1"/>
  <c r="AM23" i="3"/>
  <c r="AN23" i="3" s="1"/>
  <c r="AI23" i="3"/>
  <c r="AJ23" i="3" s="1"/>
  <c r="AF23" i="3"/>
  <c r="AG23" i="3" s="1"/>
  <c r="AE23" i="3"/>
  <c r="AD23" i="3"/>
  <c r="AK23" i="3" s="1"/>
  <c r="AL23" i="3" s="1"/>
  <c r="AM22" i="3"/>
  <c r="AN22" i="3" s="1"/>
  <c r="AJ22" i="3"/>
  <c r="AI22" i="3"/>
  <c r="AD22" i="3"/>
  <c r="AF22" i="3" s="1"/>
  <c r="AG22" i="3" s="1"/>
  <c r="AN21" i="3"/>
  <c r="AM21" i="3"/>
  <c r="AI21" i="3"/>
  <c r="AK21" i="3" s="1"/>
  <c r="AL21" i="3" s="1"/>
  <c r="AG21" i="3"/>
  <c r="AF21" i="3"/>
  <c r="AD21" i="3"/>
  <c r="AE21" i="3" s="1"/>
  <c r="AM20" i="3"/>
  <c r="AN20" i="3" s="1"/>
  <c r="AI20" i="3"/>
  <c r="AJ20" i="3" s="1"/>
  <c r="AF20" i="3"/>
  <c r="AG20" i="3" s="1"/>
  <c r="AE20" i="3"/>
  <c r="AD20" i="3"/>
  <c r="AK20" i="3" s="1"/>
  <c r="AL20" i="3" s="1"/>
  <c r="AM19" i="3"/>
  <c r="AN19" i="3" s="1"/>
  <c r="AJ19" i="3"/>
  <c r="AI19" i="3"/>
  <c r="AD19" i="3"/>
  <c r="AF19" i="3" s="1"/>
  <c r="AG19" i="3" s="1"/>
  <c r="AN18" i="3"/>
  <c r="AM18" i="3"/>
  <c r="AI18" i="3"/>
  <c r="AK18" i="3" s="1"/>
  <c r="AL18" i="3" s="1"/>
  <c r="AG18" i="3"/>
  <c r="AF18" i="3"/>
  <c r="AD18" i="3"/>
  <c r="AE18" i="3" s="1"/>
  <c r="AM17" i="3"/>
  <c r="AN17" i="3" s="1"/>
  <c r="AI17" i="3"/>
  <c r="AJ17" i="3" s="1"/>
  <c r="AF17" i="3"/>
  <c r="AG17" i="3" s="1"/>
  <c r="AE17" i="3"/>
  <c r="AD17" i="3"/>
  <c r="AK17" i="3" s="1"/>
  <c r="AL17" i="3" s="1"/>
  <c r="AM16" i="3"/>
  <c r="AN16" i="3" s="1"/>
  <c r="AJ16" i="3"/>
  <c r="AI16" i="3"/>
  <c r="AD16" i="3"/>
  <c r="AE16" i="3" s="1"/>
  <c r="AN15" i="3"/>
  <c r="AM15" i="3"/>
  <c r="AI15" i="3"/>
  <c r="AJ15" i="3" s="1"/>
  <c r="AG15" i="3"/>
  <c r="AF15" i="3"/>
  <c r="AD15" i="3"/>
  <c r="AE15" i="3" s="1"/>
  <c r="AM14" i="3"/>
  <c r="AN14" i="3" s="1"/>
  <c r="AI14" i="3"/>
  <c r="AJ14" i="3" s="1"/>
  <c r="AF14" i="3"/>
  <c r="AG14" i="3" s="1"/>
  <c r="AE14" i="3"/>
  <c r="AD14" i="3"/>
  <c r="AK14" i="3" s="1"/>
  <c r="AL14" i="3" s="1"/>
  <c r="AM13" i="3"/>
  <c r="AN13" i="3" s="1"/>
  <c r="AJ13" i="3"/>
  <c r="AI13" i="3"/>
  <c r="AD13" i="3"/>
  <c r="AF13" i="3" s="1"/>
  <c r="AG13" i="3" s="1"/>
  <c r="AN12" i="3"/>
  <c r="AM12" i="3"/>
  <c r="AI12" i="3"/>
  <c r="AK12" i="3" s="1"/>
  <c r="AL12" i="3" s="1"/>
  <c r="AG12" i="3"/>
  <c r="AF12" i="3"/>
  <c r="AD12" i="3"/>
  <c r="AE12" i="3" s="1"/>
  <c r="L54" i="2"/>
  <c r="K54" i="2"/>
  <c r="M44" i="2"/>
  <c r="M41" i="2"/>
  <c r="M37" i="2"/>
  <c r="M34" i="2"/>
  <c r="M30" i="2"/>
  <c r="M26" i="2"/>
  <c r="M22" i="2"/>
  <c r="K56" i="2" s="1"/>
  <c r="M13" i="2"/>
  <c r="M12" i="2"/>
  <c r="AM20" i="5" l="1"/>
  <c r="X20" i="5"/>
  <c r="AB20" i="5" s="1"/>
  <c r="AF34" i="3"/>
  <c r="AG34" i="3" s="1"/>
  <c r="W35" i="3"/>
  <c r="AA35" i="3" s="1"/>
  <c r="AN35" i="3"/>
  <c r="AF40" i="3"/>
  <c r="AG40" i="3" s="1"/>
  <c r="AN41" i="3"/>
  <c r="W41" i="3"/>
  <c r="AA41" i="3" s="1"/>
  <c r="M45" i="8"/>
  <c r="K45" i="8"/>
  <c r="M15" i="9"/>
  <c r="K15" i="9"/>
  <c r="W37" i="3"/>
  <c r="AN37" i="3"/>
  <c r="AB21" i="5"/>
  <c r="AK19" i="3"/>
  <c r="AL19" i="3" s="1"/>
  <c r="AK22" i="3"/>
  <c r="AL22" i="3" s="1"/>
  <c r="AJ33" i="3"/>
  <c r="AJ12" i="3"/>
  <c r="AJ18" i="3"/>
  <c r="AJ21" i="3"/>
  <c r="AE29" i="3"/>
  <c r="AK38" i="3"/>
  <c r="AL38" i="3" s="1"/>
  <c r="AJ13" i="5"/>
  <c r="AK13" i="5" s="1"/>
  <c r="AJ17" i="5"/>
  <c r="AK17" i="5" s="1"/>
  <c r="AM19" i="5"/>
  <c r="X19" i="5"/>
  <c r="AB19" i="5" s="1"/>
  <c r="AK15" i="3"/>
  <c r="AL15" i="3" s="1"/>
  <c r="AF16" i="3"/>
  <c r="AG16" i="3" s="1"/>
  <c r="AF25" i="3"/>
  <c r="AG25" i="3" s="1"/>
  <c r="AK28" i="3"/>
  <c r="AL28" i="3" s="1"/>
  <c r="AE31" i="3"/>
  <c r="K31" i="3" s="1"/>
  <c r="AN31" i="3" s="1"/>
  <c r="AE34" i="3"/>
  <c r="K34" i="3" s="1"/>
  <c r="AJ37" i="3"/>
  <c r="L37" i="3" s="1"/>
  <c r="Y37" i="3" s="1"/>
  <c r="AF37" i="3" s="1"/>
  <c r="AG37" i="3" s="1"/>
  <c r="AE40" i="3"/>
  <c r="K40" i="3" s="1"/>
  <c r="X12" i="5"/>
  <c r="AB12" i="5" s="1"/>
  <c r="AD14" i="5"/>
  <c r="L14" i="5" s="1"/>
  <c r="AK36" i="3"/>
  <c r="AL36" i="3" s="1"/>
  <c r="AK42" i="3"/>
  <c r="AL42" i="3" s="1"/>
  <c r="AM13" i="5"/>
  <c r="X13" i="5"/>
  <c r="AB13" i="5" s="1"/>
  <c r="AJ16" i="5"/>
  <c r="AK16" i="5" s="1"/>
  <c r="AE18" i="5"/>
  <c r="AF18" i="5" s="1"/>
  <c r="AJ20" i="5"/>
  <c r="AK20" i="5" s="1"/>
  <c r="P45" i="6"/>
  <c r="Q45" i="6"/>
  <c r="R45" i="6" s="1"/>
  <c r="U19" i="8"/>
  <c r="U28" i="8"/>
  <c r="P38" i="8"/>
  <c r="U38" i="8" s="1"/>
  <c r="K42" i="8"/>
  <c r="Q43" i="8"/>
  <c r="R43" i="8" s="1"/>
  <c r="K13" i="9"/>
  <c r="M13" i="9"/>
  <c r="P16" i="9"/>
  <c r="U16" i="9" s="1"/>
  <c r="Q16" i="9"/>
  <c r="R16" i="9" s="1"/>
  <c r="K18" i="9"/>
  <c r="M18" i="9"/>
  <c r="AK29" i="3"/>
  <c r="AL29" i="3" s="1"/>
  <c r="X15" i="5"/>
  <c r="AB15" i="5" s="1"/>
  <c r="AJ15" i="5"/>
  <c r="AK15" i="5" s="1"/>
  <c r="AM21" i="5"/>
  <c r="L34" i="6"/>
  <c r="L37" i="6"/>
  <c r="L40" i="6"/>
  <c r="U35" i="8"/>
  <c r="K47" i="8"/>
  <c r="AM16" i="5"/>
  <c r="X16" i="5"/>
  <c r="AB16" i="5" s="1"/>
  <c r="V32" i="6"/>
  <c r="V35" i="6"/>
  <c r="V38" i="6"/>
  <c r="V41" i="6"/>
  <c r="I43" i="6"/>
  <c r="K43" i="6" s="1"/>
  <c r="V43" i="6"/>
  <c r="P48" i="6"/>
  <c r="L48" i="6"/>
  <c r="K34" i="8"/>
  <c r="M34" i="8"/>
  <c r="P37" i="8"/>
  <c r="U37" i="8" s="1"/>
  <c r="Q37" i="8"/>
  <c r="R37" i="8" s="1"/>
  <c r="K39" i="8"/>
  <c r="M39" i="8"/>
  <c r="AK13" i="3"/>
  <c r="AL13" i="3" s="1"/>
  <c r="AE36" i="3"/>
  <c r="K36" i="3" s="1"/>
  <c r="AN38" i="3"/>
  <c r="W38" i="3"/>
  <c r="AA38" i="3" s="1"/>
  <c r="AJ39" i="3"/>
  <c r="L39" i="3" s="1"/>
  <c r="Y39" i="3" s="1"/>
  <c r="AF39" i="3" s="1"/>
  <c r="AG39" i="3" s="1"/>
  <c r="AE42" i="3"/>
  <c r="K42" i="3" s="1"/>
  <c r="AM17" i="5"/>
  <c r="X17" i="5"/>
  <c r="AB17" i="5" s="1"/>
  <c r="AB18" i="5"/>
  <c r="V23" i="10"/>
  <c r="Q23" i="10"/>
  <c r="S23" i="10" s="1"/>
  <c r="AK16" i="3"/>
  <c r="AL16" i="3" s="1"/>
  <c r="AK25" i="3"/>
  <c r="AL25" i="3" s="1"/>
  <c r="AE13" i="3"/>
  <c r="AE19" i="3"/>
  <c r="AE22" i="3"/>
  <c r="AJ24" i="3"/>
  <c r="I42" i="6"/>
  <c r="K42" i="6" s="1"/>
  <c r="I48" i="6"/>
  <c r="K48" i="6" s="1"/>
  <c r="V48" i="6"/>
  <c r="M44" i="8"/>
  <c r="K44" i="8"/>
  <c r="P17" i="9"/>
  <c r="U17" i="9" s="1"/>
  <c r="AJ27" i="3"/>
  <c r="AE15" i="5"/>
  <c r="AF15" i="5" s="1"/>
  <c r="AJ12" i="5"/>
  <c r="AK12" i="5" s="1"/>
  <c r="AE19" i="5"/>
  <c r="AF19" i="5" s="1"/>
  <c r="AJ21" i="5"/>
  <c r="AK21" i="5" s="1"/>
  <c r="P44" i="6"/>
  <c r="L44" i="6"/>
  <c r="L46" i="6"/>
  <c r="Q46" i="6"/>
  <c r="R46" i="6" s="1"/>
  <c r="P46" i="6"/>
  <c r="K43" i="8"/>
  <c r="M43" i="8"/>
  <c r="P46" i="8"/>
  <c r="U46" i="8" s="1"/>
  <c r="Q46" i="8"/>
  <c r="R46" i="8" s="1"/>
  <c r="U48" i="8"/>
  <c r="M14" i="9"/>
  <c r="K14" i="9"/>
  <c r="P43" i="6"/>
  <c r="V49" i="6"/>
  <c r="V50" i="6"/>
  <c r="U15" i="7"/>
  <c r="Q40" i="8"/>
  <c r="R40" i="8" s="1"/>
  <c r="Q49" i="8"/>
  <c r="R49" i="8" s="1"/>
  <c r="Q19" i="9"/>
  <c r="R19" i="9" s="1"/>
  <c r="V29" i="10"/>
  <c r="Q29" i="10"/>
  <c r="S29" i="10" s="1"/>
  <c r="U14" i="7"/>
  <c r="U17" i="7"/>
  <c r="O19" i="7"/>
  <c r="P19" i="7"/>
  <c r="Q19" i="7" s="1"/>
  <c r="Q20" i="10"/>
  <c r="S20" i="10" s="1"/>
  <c r="V20" i="10"/>
  <c r="Q26" i="10"/>
  <c r="S26" i="10" s="1"/>
  <c r="V26" i="10"/>
  <c r="P47" i="6"/>
  <c r="L47" i="6"/>
  <c r="K40" i="8"/>
  <c r="M40" i="8"/>
  <c r="K49" i="8"/>
  <c r="M49" i="8"/>
  <c r="K19" i="9"/>
  <c r="M19" i="9"/>
  <c r="Q19" i="10"/>
  <c r="S19" i="10" s="1"/>
  <c r="V22" i="10"/>
  <c r="Q25" i="10"/>
  <c r="S25" i="10" s="1"/>
  <c r="V28" i="10"/>
  <c r="Q31" i="10"/>
  <c r="S31" i="10" s="1"/>
  <c r="K46" i="8" l="1"/>
  <c r="M46" i="8"/>
  <c r="M35" i="8"/>
  <c r="K35" i="8"/>
  <c r="AN40" i="3"/>
  <c r="W40" i="3"/>
  <c r="AA40" i="3" s="1"/>
  <c r="AA39" i="3"/>
  <c r="M17" i="9"/>
  <c r="K17" i="9"/>
  <c r="AN34" i="3"/>
  <c r="W34" i="3"/>
  <c r="AA34" i="3" s="1"/>
  <c r="AN42" i="3"/>
  <c r="W42" i="3"/>
  <c r="AA42" i="3" s="1"/>
  <c r="K48" i="8"/>
  <c r="M48" i="8"/>
  <c r="K37" i="8"/>
  <c r="M37" i="8"/>
  <c r="M38" i="8"/>
  <c r="K38" i="8"/>
  <c r="AM14" i="5"/>
  <c r="X14" i="5"/>
  <c r="AB14" i="5" s="1"/>
  <c r="AA37" i="3"/>
  <c r="AN36" i="3"/>
  <c r="W36" i="3"/>
  <c r="AA36" i="3" s="1"/>
  <c r="K16" i="9"/>
  <c r="M16" i="9"/>
</calcChain>
</file>

<file path=xl/comments1.xml><?xml version="1.0" encoding="utf-8"?>
<comments xmlns="http://schemas.openxmlformats.org/spreadsheetml/2006/main">
  <authors>
    <author/>
  </authors>
  <commentList>
    <comment ref="E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H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X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  <comment ref="Z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I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Y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  <comment ref="AA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J9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F8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J8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H8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L8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D9" authorId="0" shapeId="0">
      <text>
        <r>
          <rPr>
            <b/>
            <sz val="8"/>
            <color rgb="FF000000"/>
            <rFont val="Arial1"/>
            <family val="2"/>
          </rPr>
          <t xml:space="preserve">Inserire i tempi dati dai Cronometristi
</t>
        </r>
      </text>
    </comment>
  </commentList>
</comments>
</file>

<file path=xl/sharedStrings.xml><?xml version="1.0" encoding="utf-8"?>
<sst xmlns="http://schemas.openxmlformats.org/spreadsheetml/2006/main" count="340" uniqueCount="124">
  <si>
    <t>INSERIMENTO DATI MANIFESTAZIONE</t>
  </si>
  <si>
    <t>DENONIMAZIONE GARA</t>
  </si>
  <si>
    <t>" XXVIII TROFEO CITTA' DI CATANIA "</t>
  </si>
  <si>
    <t>LOCALITA'</t>
  </si>
  <si>
    <t>MELILLI (SR)</t>
  </si>
  <si>
    <t>DATA</t>
  </si>
  <si>
    <t>Tiro Libero Maschile Orario Batterie</t>
  </si>
  <si>
    <t>Staffetta Orario Batterie</t>
  </si>
  <si>
    <t>Biathlon Maschile Orario Batterie</t>
  </si>
  <si>
    <t>Ora inizio</t>
  </si>
  <si>
    <t>Intervallo  Prove</t>
  </si>
  <si>
    <t>Prove</t>
  </si>
  <si>
    <t>Ora</t>
  </si>
  <si>
    <t>Minuti</t>
  </si>
  <si>
    <t>Intervallo  Batterie</t>
  </si>
  <si>
    <t>Batterie</t>
  </si>
  <si>
    <t>SuperBiathlon Maschile Orario Batterie</t>
  </si>
  <si>
    <t>Biathlon Femminile Orario Batterie</t>
  </si>
  <si>
    <t>Tiro Libero Femminile Orario Batterie</t>
  </si>
  <si>
    <t>SuperBiathlon Femminile Orario Batterie</t>
  </si>
  <si>
    <t>Per azzerare il programma digitare CTRL+MAIUSC+Z</t>
  </si>
  <si>
    <t>FEDERAZIONE ITALIANA PESCA SPORTIVA E ATTIVITA' SUBACQUEE</t>
  </si>
  <si>
    <t>Viale Tiziano, 70 - 00196 Roma - Tel. (06) 36858183</t>
  </si>
  <si>
    <t>Settore attività subacquee</t>
  </si>
  <si>
    <t>Denominazione:</t>
  </si>
  <si>
    <t>“ XXVIII TROFEO CITTA’ DI CATANIA “</t>
  </si>
  <si>
    <t>ELENCO ISCRITTI</t>
  </si>
  <si>
    <t>Località:</t>
  </si>
  <si>
    <t>MELILLI</t>
  </si>
  <si>
    <t>SR</t>
  </si>
  <si>
    <t>Data:</t>
  </si>
  <si>
    <t>N.</t>
  </si>
  <si>
    <t>Cognome Nome</t>
  </si>
  <si>
    <t>Società</t>
  </si>
  <si>
    <t>TESSERA
FIPSAS</t>
  </si>
  <si>
    <t>TESSERA
ATLETA</t>
  </si>
  <si>
    <t>TIRO LIBERO
MASCHILE</t>
  </si>
  <si>
    <t>TIRO LIBERO
FEMMINILE</t>
  </si>
  <si>
    <t>BIATHLON</t>
  </si>
  <si>
    <t>SUPER BIATHLON</t>
  </si>
  <si>
    <t>STAFFETTA
A SQUADRE</t>
  </si>
  <si>
    <t>Tiro Libero Biathlon SUPER Biathlon</t>
  </si>
  <si>
    <t>Staffetta</t>
  </si>
  <si>
    <t>TOT</t>
  </si>
  <si>
    <t>MELLUZZO ROBERTO</t>
  </si>
  <si>
    <t>PIANETA OLGA SUB 2000</t>
  </si>
  <si>
    <t>X</t>
  </si>
  <si>
    <t>LO PIANO  ENZO</t>
  </si>
  <si>
    <t>VIZZINI  MAURIZIO</t>
  </si>
  <si>
    <t>ARGENTINO ADRIANO</t>
  </si>
  <si>
    <t>SIRAKO SUB SIRACUSA</t>
  </si>
  <si>
    <t>BELLI  GIUSEPPE</t>
  </si>
  <si>
    <t>TOTALE</t>
  </si>
  <si>
    <t>TIRO LIBERO  MASCHILE</t>
  </si>
  <si>
    <t>PUNTEGGIO TIRI</t>
  </si>
  <si>
    <t>ATLETA</t>
  </si>
  <si>
    <t>SOCIETA'</t>
  </si>
  <si>
    <t xml:space="preserve">                                Tempo rilevato             Min Sec  Cent</t>
  </si>
  <si>
    <t>2° Manche       Tempo rilevato             Min Sec  Cent</t>
  </si>
  <si>
    <t>TEMPO IN CENTESIMI</t>
  </si>
  <si>
    <t>TEMPO IN SECONDI    2° manche</t>
  </si>
  <si>
    <t>1° Tiro</t>
  </si>
  <si>
    <t>2° Tiro</t>
  </si>
  <si>
    <t>3° Tiro</t>
  </si>
  <si>
    <t>4° Tiro</t>
  </si>
  <si>
    <t>5° Tiro</t>
  </si>
  <si>
    <t>6° Tiro</t>
  </si>
  <si>
    <t>7° Tiro</t>
  </si>
  <si>
    <t>8° Tiro</t>
  </si>
  <si>
    <t>9° Tiro</t>
  </si>
  <si>
    <t xml:space="preserve">PENALITA' TEMPO           </t>
  </si>
  <si>
    <t xml:space="preserve">PENALITA'   </t>
  </si>
  <si>
    <t>PENALITA' TEMPO           2° manche</t>
  </si>
  <si>
    <t>PENALITA'   2° manche</t>
  </si>
  <si>
    <t>NOTE Presenza</t>
  </si>
  <si>
    <t>ARGENTINO  ADRIANO</t>
  </si>
  <si>
    <t>SYRAKO SUB</t>
  </si>
  <si>
    <t>LO PIANO ENZO</t>
  </si>
  <si>
    <t>VIZZINI MAURIZIO</t>
  </si>
  <si>
    <t>MELLUZZO  ROBERTO</t>
  </si>
  <si>
    <t>Direttore di Gara</t>
  </si>
  <si>
    <t>ARCIDIACONO GIUSEPPE</t>
  </si>
  <si>
    <t>Giudice di Gara</t>
  </si>
  <si>
    <t>MARESCALCO SANTO</t>
  </si>
  <si>
    <t>Medico</t>
  </si>
  <si>
    <t>LIISTRO  VINCENZO</t>
  </si>
  <si>
    <t>TIRO LIBERO FEMMINILE DATI</t>
  </si>
  <si>
    <t>Fuori Classifica  1</t>
  </si>
  <si>
    <t xml:space="preserve">                             Tempo rilevato             Min Sec  Cent</t>
  </si>
  <si>
    <t>BIATHLON  MASCHILE DATI</t>
  </si>
  <si>
    <t>N°</t>
  </si>
  <si>
    <t>TIRI</t>
  </si>
  <si>
    <t>Tempo rilevato             Min      Sec       Cent</t>
  </si>
  <si>
    <t>Tempo in secondi</t>
  </si>
  <si>
    <t>Penalità</t>
  </si>
  <si>
    <t>Tempo al netto Penalità</t>
  </si>
  <si>
    <t>Totale</t>
  </si>
  <si>
    <t>BIATHLON FEMMINILE DATI</t>
  </si>
  <si>
    <t>N° TIRI</t>
  </si>
  <si>
    <t>Tempo             al netto Penalità</t>
  </si>
  <si>
    <t>LIISTRO VINCENZO</t>
  </si>
  <si>
    <t>SUPERBIATHLON MASCHILE DATI</t>
  </si>
  <si>
    <t xml:space="preserve">                 SOCIETA'</t>
  </si>
  <si>
    <t>Tempo rilevato             Min     Sec      Cent</t>
  </si>
  <si>
    <t>ARCIDIACONO  GIUSEPPE</t>
  </si>
  <si>
    <t>SUPERBIATHLON FEMMINILE DATI</t>
  </si>
  <si>
    <t>STAFFETTA DATI</t>
  </si>
  <si>
    <t>Tempo</t>
  </si>
  <si>
    <t>Min</t>
  </si>
  <si>
    <t>Sec</t>
  </si>
  <si>
    <t>Cent</t>
  </si>
  <si>
    <t>1°tiro</t>
  </si>
  <si>
    <t>2°tiro</t>
  </si>
  <si>
    <t>3°tiro</t>
  </si>
  <si>
    <t>4°tiro</t>
  </si>
  <si>
    <t>5°tiro</t>
  </si>
  <si>
    <t>6°tiro</t>
  </si>
  <si>
    <t>7°tiro</t>
  </si>
  <si>
    <t>8°tiro</t>
  </si>
  <si>
    <t>9°tiro</t>
  </si>
  <si>
    <t>PENALITA' / BONUS TEMPO</t>
  </si>
  <si>
    <t>PENALITA'</t>
  </si>
  <si>
    <t>Syrako Sub</t>
  </si>
  <si>
    <t>Pianeta Olga 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</si>
</sst>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10]dd/mm/yyyy"/>
    <numFmt numFmtId="165" formatCode="[$€-410]&quot; &quot;#,##0.00;&quot;-&quot;[$€-410]&quot; &quot;#,##0.00"/>
    <numFmt numFmtId="166" formatCode="#,##0.00&quot; &quot;;#,##0.00&quot; &quot;;&quot;-&quot;#&quot; &quot;;&quot; &quot;@&quot; &quot;"/>
    <numFmt numFmtId="167" formatCode="dddd&quot;, &quot;mmmm&quot; &quot;dd&quot;, &quot;yyyy"/>
    <numFmt numFmtId="168" formatCode="[$€]#,##0.00&quot; &quot;;&quot;-&quot;[$€]#,##0.00&quot; &quot;;[$€]&quot;-&quot;#&quot; &quot;;&quot; &quot;@&quot; &quot;"/>
  </numFmts>
  <fonts count="36">
    <font>
      <sz val="11"/>
      <color theme="1"/>
      <name val="Arial1"/>
    </font>
    <font>
      <sz val="11"/>
      <color theme="1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sz val="10"/>
      <color rgb="FF996600"/>
      <name val="Arial1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333333"/>
      <name val="Arial1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u/>
      <sz val="10"/>
      <color theme="1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b/>
      <sz val="12"/>
      <color rgb="FF0000FF"/>
      <name val="Arial"/>
      <family val="2"/>
    </font>
    <font>
      <b/>
      <sz val="12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1"/>
      <family val="2"/>
    </font>
    <font>
      <b/>
      <sz val="8"/>
      <color rgb="FF000000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b/>
      <sz val="11"/>
      <color theme="1"/>
      <name val="Arial"/>
      <family val="2"/>
    </font>
    <font>
      <b/>
      <sz val="9"/>
      <color rgb="FF000000"/>
      <name val="Arial"/>
      <family val="2"/>
    </font>
    <font>
      <sz val="10"/>
      <color theme="1"/>
      <name val="Arial1"/>
    </font>
    <font>
      <b/>
      <sz val="9"/>
      <color theme="1"/>
      <name val="Arial"/>
      <family val="2"/>
    </font>
    <font>
      <b/>
      <sz val="11"/>
      <color theme="1"/>
      <name val="Arial1"/>
    </font>
  </fonts>
  <fills count="1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8EB4E3"/>
        <bgColor rgb="FF8EB4E3"/>
      </patternFill>
    </fill>
    <fill>
      <patternFill patternType="solid">
        <fgColor rgb="FFFCD5B5"/>
        <bgColor rgb="FFFCD5B5"/>
      </patternFill>
    </fill>
    <fill>
      <patternFill patternType="solid">
        <fgColor rgb="FFFFFF00"/>
        <bgColor rgb="FFFFFF00"/>
      </patternFill>
    </fill>
    <fill>
      <patternFill patternType="solid">
        <fgColor rgb="FFF2DCDB"/>
        <bgColor rgb="FFF2DCDB"/>
      </patternFill>
    </fill>
    <fill>
      <patternFill patternType="solid">
        <fgColor rgb="FFDBEEF4"/>
        <bgColor rgb="FFDBEEF4"/>
      </patternFill>
    </fill>
    <fill>
      <patternFill patternType="solid">
        <fgColor rgb="FFFAC090"/>
        <bgColor rgb="FFFAC09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</fills>
  <borders count="3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3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168" fontId="1" fillId="0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4" fillId="8" borderId="1"/>
    <xf numFmtId="0" fontId="1" fillId="0" borderId="0"/>
    <xf numFmtId="0" fontId="1" fillId="0" borderId="0"/>
    <xf numFmtId="0" fontId="4" fillId="0" borderId="0"/>
  </cellStyleXfs>
  <cellXfs count="240">
    <xf numFmtId="0" fontId="0" fillId="0" borderId="0" xfId="0"/>
    <xf numFmtId="0" fontId="0" fillId="9" borderId="0" xfId="0" applyFill="1"/>
    <xf numFmtId="0" fontId="16" fillId="9" borderId="0" xfId="0" applyFont="1" applyFill="1"/>
    <xf numFmtId="0" fontId="17" fillId="9" borderId="0" xfId="0" applyFont="1" applyFill="1"/>
    <xf numFmtId="0" fontId="0" fillId="9" borderId="4" xfId="0" applyFill="1" applyBorder="1"/>
    <xf numFmtId="0" fontId="0" fillId="9" borderId="5" xfId="0" applyFill="1" applyBorder="1"/>
    <xf numFmtId="0" fontId="18" fillId="9" borderId="0" xfId="0" applyFont="1" applyFill="1" applyBorder="1" applyAlignment="1">
      <alignment horizontal="center"/>
    </xf>
    <xf numFmtId="0" fontId="18" fillId="9" borderId="0" xfId="0" applyFont="1" applyFill="1" applyAlignment="1"/>
    <xf numFmtId="0" fontId="0" fillId="9" borderId="0" xfId="0" applyFill="1" applyBorder="1"/>
    <xf numFmtId="0" fontId="18" fillId="9" borderId="0" xfId="0" applyFont="1" applyFill="1" applyBorder="1" applyAlignment="1"/>
    <xf numFmtId="0" fontId="18" fillId="9" borderId="0" xfId="0" applyFont="1" applyFill="1" applyAlignment="1">
      <alignment horizontal="center"/>
    </xf>
    <xf numFmtId="0" fontId="18" fillId="9" borderId="5" xfId="0" applyFont="1" applyFill="1" applyBorder="1" applyAlignment="1"/>
    <xf numFmtId="0" fontId="18" fillId="11" borderId="2" xfId="0" applyFont="1" applyFill="1" applyBorder="1" applyAlignment="1">
      <alignment horizontal="center"/>
    </xf>
    <xf numFmtId="0" fontId="18" fillId="9" borderId="6" xfId="0" applyFont="1" applyFill="1" applyBorder="1" applyAlignment="1">
      <alignment horizontal="center"/>
    </xf>
    <xf numFmtId="0" fontId="18" fillId="9" borderId="5" xfId="0" applyFont="1" applyFill="1" applyBorder="1" applyAlignment="1">
      <alignment horizontal="center"/>
    </xf>
    <xf numFmtId="0" fontId="19" fillId="9" borderId="4" xfId="0" applyFont="1" applyFill="1" applyBorder="1" applyAlignment="1"/>
    <xf numFmtId="0" fontId="15" fillId="10" borderId="2" xfId="0" applyFont="1" applyFill="1" applyBorder="1" applyAlignment="1">
      <alignment horizontal="center"/>
    </xf>
    <xf numFmtId="0" fontId="17" fillId="11" borderId="2" xfId="0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14" fontId="17" fillId="11" borderId="2" xfId="0" applyNumberFormat="1" applyFont="1" applyFill="1" applyBorder="1" applyAlignment="1">
      <alignment horizontal="center" vertical="center"/>
    </xf>
    <xf numFmtId="0" fontId="18" fillId="12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8" fillId="9" borderId="0" xfId="0" applyFont="1" applyFill="1" applyBorder="1" applyAlignment="1">
      <alignment horizontal="center"/>
    </xf>
    <xf numFmtId="0" fontId="0" fillId="9" borderId="0" xfId="0" applyFill="1" applyBorder="1"/>
    <xf numFmtId="0" fontId="18" fillId="11" borderId="2" xfId="0" applyFont="1" applyFill="1" applyBorder="1" applyAlignment="1">
      <alignment horizontal="center"/>
    </xf>
    <xf numFmtId="0" fontId="0" fillId="11" borderId="2" xfId="0" applyFill="1" applyBorder="1"/>
    <xf numFmtId="0" fontId="18" fillId="9" borderId="6" xfId="0" applyFont="1" applyFill="1" applyBorder="1" applyAlignment="1">
      <alignment horizontal="center"/>
    </xf>
    <xf numFmtId="0" fontId="17" fillId="11" borderId="7" xfId="0" applyFont="1" applyFill="1" applyBorder="1" applyAlignment="1">
      <alignment horizontal="center" vertical="center"/>
    </xf>
    <xf numFmtId="0" fontId="13" fillId="0" borderId="0" xfId="17" applyFont="1"/>
    <xf numFmtId="0" fontId="13" fillId="0" borderId="0" xfId="17" applyFont="1" applyAlignment="1">
      <alignment horizontal="center"/>
    </xf>
    <xf numFmtId="0" fontId="12" fillId="0" borderId="0" xfId="18"/>
    <xf numFmtId="0" fontId="18" fillId="0" borderId="0" xfId="17" applyFont="1"/>
    <xf numFmtId="0" fontId="17" fillId="0" borderId="0" xfId="17" applyFont="1"/>
    <xf numFmtId="0" fontId="20" fillId="0" borderId="0" xfId="17" applyFont="1"/>
    <xf numFmtId="0" fontId="16" fillId="0" borderId="0" xfId="17" applyFont="1"/>
    <xf numFmtId="0" fontId="16" fillId="0" borderId="0" xfId="17" applyFont="1" applyAlignment="1">
      <alignment horizontal="center"/>
    </xf>
    <xf numFmtId="0" fontId="18" fillId="0" borderId="0" xfId="17" applyFont="1" applyFill="1" applyAlignment="1">
      <alignment horizontal="center"/>
    </xf>
    <xf numFmtId="0" fontId="18" fillId="0" borderId="0" xfId="17" applyFont="1" applyFill="1" applyAlignment="1"/>
    <xf numFmtId="0" fontId="18" fillId="0" borderId="0" xfId="17" applyFont="1" applyFill="1"/>
    <xf numFmtId="0" fontId="18" fillId="11" borderId="0" xfId="17" applyFont="1" applyFill="1" applyAlignment="1"/>
    <xf numFmtId="0" fontId="18" fillId="11" borderId="0" xfId="17" applyFont="1" applyFill="1"/>
    <xf numFmtId="0" fontId="21" fillId="0" borderId="0" xfId="17" applyFont="1" applyFill="1"/>
    <xf numFmtId="0" fontId="21" fillId="0" borderId="0" xfId="17" applyFont="1" applyAlignment="1">
      <alignment horizontal="center"/>
    </xf>
    <xf numFmtId="0" fontId="16" fillId="0" borderId="2" xfId="17" applyFont="1" applyFill="1" applyBorder="1" applyAlignment="1">
      <alignment horizontal="center"/>
    </xf>
    <xf numFmtId="0" fontId="16" fillId="0" borderId="8" xfId="17" applyFont="1" applyFill="1" applyBorder="1" applyAlignment="1"/>
    <xf numFmtId="0" fontId="16" fillId="0" borderId="9" xfId="17" applyFont="1" applyFill="1" applyBorder="1"/>
    <xf numFmtId="0" fontId="16" fillId="0" borderId="9" xfId="17" applyFont="1" applyFill="1" applyBorder="1" applyAlignment="1">
      <alignment horizontal="center" wrapText="1"/>
    </xf>
    <xf numFmtId="0" fontId="16" fillId="0" borderId="9" xfId="17" applyFont="1" applyFill="1" applyBorder="1" applyAlignment="1">
      <alignment horizontal="center" textRotation="90" wrapText="1"/>
    </xf>
    <xf numFmtId="0" fontId="16" fillId="0" borderId="10" xfId="0" applyFont="1" applyBorder="1" applyAlignment="1">
      <alignment horizontal="center" vertical="center" textRotation="90"/>
    </xf>
    <xf numFmtId="0" fontId="16" fillId="0" borderId="11" xfId="17" applyFont="1" applyFill="1" applyBorder="1" applyAlignment="1">
      <alignment horizontal="center" textRotation="90" wrapText="1"/>
    </xf>
    <xf numFmtId="0" fontId="16" fillId="0" borderId="11" xfId="17" applyFont="1" applyFill="1" applyBorder="1" applyAlignment="1">
      <alignment horizontal="center" wrapText="1"/>
    </xf>
    <xf numFmtId="0" fontId="16" fillId="0" borderId="12" xfId="17" applyFont="1" applyFill="1" applyBorder="1" applyAlignment="1">
      <alignment horizontal="center"/>
    </xf>
    <xf numFmtId="0" fontId="16" fillId="0" borderId="9" xfId="17" applyFont="1" applyFill="1" applyBorder="1" applyAlignment="1">
      <alignment horizontal="center"/>
    </xf>
    <xf numFmtId="0" fontId="16" fillId="0" borderId="0" xfId="17" applyFont="1" applyFill="1" applyBorder="1" applyAlignment="1"/>
    <xf numFmtId="0" fontId="13" fillId="0" borderId="13" xfId="17" applyFont="1" applyFill="1" applyBorder="1" applyAlignment="1">
      <alignment horizontal="left" vertical="center"/>
    </xf>
    <xf numFmtId="0" fontId="22" fillId="0" borderId="13" xfId="0" applyFont="1" applyFill="1" applyBorder="1" applyAlignment="1">
      <alignment horizontal="center" vertical="top" wrapText="1"/>
    </xf>
    <xf numFmtId="0" fontId="16" fillId="0" borderId="13" xfId="17" applyFont="1" applyFill="1" applyBorder="1" applyAlignment="1">
      <alignment horizontal="center" vertical="center"/>
    </xf>
    <xf numFmtId="0" fontId="16" fillId="0" borderId="13" xfId="17" applyFont="1" applyFill="1" applyBorder="1" applyAlignment="1">
      <alignment horizontal="center"/>
    </xf>
    <xf numFmtId="165" fontId="13" fillId="0" borderId="13" xfId="7" applyNumberFormat="1" applyFont="1" applyFill="1" applyBorder="1" applyAlignment="1" applyProtection="1">
      <alignment horizontal="center" wrapText="1"/>
    </xf>
    <xf numFmtId="166" fontId="0" fillId="0" borderId="13" xfId="0" applyNumberFormat="1" applyFill="1" applyBorder="1" applyAlignment="1">
      <alignment horizontal="center" vertical="center"/>
    </xf>
    <xf numFmtId="165" fontId="13" fillId="0" borderId="14" xfId="7" applyNumberFormat="1" applyFont="1" applyFill="1" applyBorder="1" applyAlignment="1" applyProtection="1">
      <alignment horizontal="center" vertical="center"/>
    </xf>
    <xf numFmtId="0" fontId="16" fillId="0" borderId="15" xfId="17" applyFont="1" applyFill="1" applyBorder="1"/>
    <xf numFmtId="0" fontId="13" fillId="15" borderId="16" xfId="17" applyFont="1" applyFill="1" applyBorder="1" applyAlignment="1">
      <alignment horizontal="left" vertical="center"/>
    </xf>
    <xf numFmtId="0" fontId="13" fillId="0" borderId="2" xfId="17" applyFont="1" applyFill="1" applyBorder="1" applyAlignment="1">
      <alignment horizontal="left" vertical="center"/>
    </xf>
    <xf numFmtId="0" fontId="16" fillId="0" borderId="2" xfId="17" applyFont="1" applyFill="1" applyBorder="1" applyAlignment="1">
      <alignment horizontal="center" vertical="center"/>
    </xf>
    <xf numFmtId="165" fontId="13" fillId="0" borderId="17" xfId="7" applyNumberFormat="1" applyFont="1" applyFill="1" applyBorder="1" applyAlignment="1" applyProtection="1">
      <alignment horizontal="center" wrapText="1"/>
    </xf>
    <xf numFmtId="0" fontId="13" fillId="15" borderId="2" xfId="17" applyFont="1" applyFill="1" applyBorder="1" applyAlignment="1">
      <alignment horizontal="left" vertical="center"/>
    </xf>
    <xf numFmtId="0" fontId="13" fillId="0" borderId="2" xfId="17" applyFont="1" applyFill="1" applyBorder="1"/>
    <xf numFmtId="0" fontId="16" fillId="16" borderId="2" xfId="17" applyFont="1" applyFill="1" applyBorder="1" applyAlignment="1">
      <alignment horizontal="center" vertical="center"/>
    </xf>
    <xf numFmtId="165" fontId="13" fillId="0" borderId="2" xfId="7" applyNumberFormat="1" applyFont="1" applyFill="1" applyBorder="1" applyAlignment="1" applyProtection="1">
      <alignment horizontal="center" wrapText="1"/>
    </xf>
    <xf numFmtId="0" fontId="13" fillId="15" borderId="2" xfId="17" applyFont="1" applyFill="1" applyBorder="1" applyAlignment="1">
      <alignment vertical="center"/>
    </xf>
    <xf numFmtId="0" fontId="13" fillId="0" borderId="2" xfId="17" applyFont="1" applyFill="1" applyBorder="1" applyAlignment="1">
      <alignment horizontal="center"/>
    </xf>
    <xf numFmtId="0" fontId="13" fillId="0" borderId="2" xfId="0" applyFont="1" applyBorder="1"/>
    <xf numFmtId="0" fontId="13" fillId="15" borderId="20" xfId="17" applyFont="1" applyFill="1" applyBorder="1" applyAlignment="1">
      <alignment horizontal="left" vertical="center"/>
    </xf>
    <xf numFmtId="0" fontId="13" fillId="0" borderId="10" xfId="17" applyFont="1" applyFill="1" applyBorder="1" applyAlignment="1">
      <alignment horizontal="left" vertical="center"/>
    </xf>
    <xf numFmtId="0" fontId="16" fillId="0" borderId="10" xfId="17" applyFont="1" applyFill="1" applyBorder="1" applyAlignment="1">
      <alignment horizontal="center" vertical="center"/>
    </xf>
    <xf numFmtId="0" fontId="16" fillId="0" borderId="10" xfId="17" applyFont="1" applyFill="1" applyBorder="1" applyAlignment="1">
      <alignment horizontal="center"/>
    </xf>
    <xf numFmtId="165" fontId="13" fillId="0" borderId="10" xfId="7" applyNumberFormat="1" applyFont="1" applyFill="1" applyBorder="1" applyAlignment="1" applyProtection="1">
      <alignment horizontal="center" wrapText="1"/>
    </xf>
    <xf numFmtId="0" fontId="13" fillId="15" borderId="21" xfId="17" applyFont="1" applyFill="1" applyBorder="1" applyAlignment="1">
      <alignment vertical="center"/>
    </xf>
    <xf numFmtId="0" fontId="13" fillId="0" borderId="17" xfId="17" applyFont="1" applyFill="1" applyBorder="1"/>
    <xf numFmtId="0" fontId="16" fillId="16" borderId="17" xfId="17" applyFont="1" applyFill="1" applyBorder="1" applyAlignment="1">
      <alignment horizontal="center" vertical="center"/>
    </xf>
    <xf numFmtId="0" fontId="16" fillId="0" borderId="17" xfId="17" applyFont="1" applyFill="1" applyBorder="1" applyAlignment="1">
      <alignment horizontal="center" vertical="center"/>
    </xf>
    <xf numFmtId="0" fontId="16" fillId="0" borderId="17" xfId="17" applyFont="1" applyFill="1" applyBorder="1" applyAlignment="1">
      <alignment horizontal="center"/>
    </xf>
    <xf numFmtId="0" fontId="13" fillId="15" borderId="16" xfId="17" applyFont="1" applyFill="1" applyBorder="1" applyAlignment="1">
      <alignment vertical="center"/>
    </xf>
    <xf numFmtId="165" fontId="13" fillId="0" borderId="2" xfId="7" applyNumberFormat="1" applyFont="1" applyFill="1" applyBorder="1" applyAlignment="1" applyProtection="1">
      <alignment horizontal="center"/>
    </xf>
    <xf numFmtId="0" fontId="13" fillId="15" borderId="16" xfId="17" applyFont="1" applyFill="1" applyBorder="1" applyAlignment="1"/>
    <xf numFmtId="0" fontId="13" fillId="0" borderId="15" xfId="17" applyFont="1" applyFill="1" applyBorder="1"/>
    <xf numFmtId="0" fontId="16" fillId="0" borderId="23" xfId="17" applyFont="1" applyFill="1" applyBorder="1" applyAlignment="1">
      <alignment horizontal="center" vertical="center"/>
    </xf>
    <xf numFmtId="0" fontId="16" fillId="0" borderId="23" xfId="17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13" fillId="15" borderId="2" xfId="17" applyFont="1" applyFill="1" applyBorder="1" applyAlignment="1"/>
    <xf numFmtId="0" fontId="16" fillId="0" borderId="2" xfId="0" applyFont="1" applyBorder="1" applyAlignment="1">
      <alignment horizontal="center"/>
    </xf>
    <xf numFmtId="0" fontId="13" fillId="0" borderId="0" xfId="17" applyFont="1" applyFill="1" applyBorder="1"/>
    <xf numFmtId="0" fontId="13" fillId="0" borderId="0" xfId="17" applyFont="1" applyFill="1" applyBorder="1" applyAlignment="1">
      <alignment horizontal="center"/>
    </xf>
    <xf numFmtId="165" fontId="22" fillId="0" borderId="25" xfId="7" applyNumberFormat="1" applyFont="1" applyFill="1" applyBorder="1" applyAlignment="1" applyProtection="1">
      <alignment vertical="center"/>
    </xf>
    <xf numFmtId="165" fontId="0" fillId="0" borderId="26" xfId="0" applyNumberFormat="1" applyBorder="1" applyAlignment="1">
      <alignment horizontal="center" vertical="center"/>
    </xf>
    <xf numFmtId="165" fontId="22" fillId="0" borderId="27" xfId="14" applyNumberFormat="1" applyFont="1" applyFill="1" applyBorder="1" applyAlignment="1">
      <alignment horizontal="center" wrapText="1"/>
    </xf>
    <xf numFmtId="165" fontId="22" fillId="0" borderId="7" xfId="14" applyNumberFormat="1" applyFont="1" applyBorder="1"/>
    <xf numFmtId="165" fontId="0" fillId="0" borderId="28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7" xfId="17" applyFont="1" applyFill="1" applyBorder="1"/>
    <xf numFmtId="165" fontId="16" fillId="0" borderId="7" xfId="17" applyNumberFormat="1" applyFont="1" applyFill="1" applyBorder="1"/>
    <xf numFmtId="165" fontId="12" fillId="0" borderId="0" xfId="0" applyNumberFormat="1" applyFont="1" applyBorder="1" applyAlignment="1">
      <alignment horizontal="center"/>
    </xf>
    <xf numFmtId="0" fontId="18" fillId="0" borderId="0" xfId="17" applyFont="1" applyFill="1" applyBorder="1" applyAlignment="1"/>
    <xf numFmtId="164" fontId="16" fillId="0" borderId="0" xfId="17" applyNumberFormat="1" applyFont="1" applyFill="1" applyBorder="1" applyAlignment="1">
      <alignment horizontal="left"/>
    </xf>
    <xf numFmtId="0" fontId="0" fillId="0" borderId="18" xfId="0" applyFill="1" applyBorder="1"/>
    <xf numFmtId="165" fontId="13" fillId="0" borderId="19" xfId="7" applyNumberFormat="1" applyFont="1" applyFill="1" applyBorder="1" applyAlignment="1" applyProtection="1">
      <alignment horizontal="center" vertical="center"/>
    </xf>
    <xf numFmtId="0" fontId="0" fillId="0" borderId="17" xfId="0" applyFill="1" applyBorder="1"/>
    <xf numFmtId="165" fontId="13" fillId="0" borderId="22" xfId="7" applyNumberFormat="1" applyFont="1" applyFill="1" applyBorder="1" applyAlignment="1" applyProtection="1">
      <alignment horizontal="center" vertical="center"/>
    </xf>
    <xf numFmtId="0" fontId="0" fillId="0" borderId="2" xfId="0" applyFill="1" applyBorder="1"/>
    <xf numFmtId="165" fontId="13" fillId="0" borderId="2" xfId="7" applyNumberFormat="1" applyFont="1" applyFill="1" applyBorder="1" applyAlignment="1" applyProtection="1">
      <alignment horizontal="center" vertical="center"/>
    </xf>
    <xf numFmtId="165" fontId="0" fillId="0" borderId="2" xfId="0" applyNumberFormat="1" applyFill="1" applyBorder="1" applyAlignment="1">
      <alignment horizontal="center" vertical="center"/>
    </xf>
    <xf numFmtId="165" fontId="0" fillId="0" borderId="24" xfId="0" applyNumberFormat="1" applyFill="1" applyBorder="1" applyAlignment="1">
      <alignment horizontal="center" vertical="center"/>
    </xf>
    <xf numFmtId="0" fontId="18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8" fillId="0" borderId="0" xfId="0" applyFont="1" applyFill="1" applyProtection="1">
      <protection locked="0"/>
    </xf>
    <xf numFmtId="0" fontId="18" fillId="0" borderId="0" xfId="0" applyFont="1" applyFill="1" applyAlignment="1" applyProtection="1">
      <protection locked="0"/>
    </xf>
    <xf numFmtId="0" fontId="21" fillId="0" borderId="0" xfId="0" applyFont="1" applyFill="1" applyProtection="1">
      <protection locked="0"/>
    </xf>
    <xf numFmtId="0" fontId="21" fillId="0" borderId="0" xfId="0" applyFont="1" applyProtection="1">
      <protection locked="0"/>
    </xf>
    <xf numFmtId="0" fontId="0" fillId="0" borderId="0" xfId="0" applyProtection="1">
      <protection locked="0"/>
    </xf>
    <xf numFmtId="0" fontId="23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25" fillId="0" borderId="2" xfId="0" applyFont="1" applyBorder="1" applyAlignment="1" applyProtection="1">
      <alignment horizontal="center" vertical="center" wrapText="1"/>
      <protection locked="0"/>
    </xf>
    <xf numFmtId="1" fontId="28" fillId="0" borderId="23" xfId="0" applyNumberFormat="1" applyFont="1" applyBorder="1" applyAlignment="1" applyProtection="1">
      <alignment horizontal="center" vertical="center" wrapText="1"/>
      <protection locked="0"/>
    </xf>
    <xf numFmtId="1" fontId="16" fillId="13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13" borderId="2" xfId="0" applyNumberFormat="1" applyFont="1" applyFill="1" applyBorder="1" applyAlignment="1" applyProtection="1">
      <alignment horizontal="center" vertical="center" textRotation="90" wrapText="1"/>
      <protection locked="0"/>
    </xf>
    <xf numFmtId="1" fontId="28" fillId="0" borderId="2" xfId="0" applyNumberFormat="1" applyFont="1" applyBorder="1" applyAlignment="1" applyProtection="1">
      <alignment horizontal="center" vertical="center" wrapText="1"/>
      <protection locked="0"/>
    </xf>
    <xf numFmtId="0" fontId="28" fillId="0" borderId="2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wrapText="1"/>
      <protection locked="0"/>
    </xf>
    <xf numFmtId="0" fontId="23" fillId="0" borderId="0" xfId="0" applyFont="1" applyBorder="1" applyAlignment="1" applyProtection="1">
      <alignment horizontal="center" wrapText="1"/>
      <protection locked="0"/>
    </xf>
    <xf numFmtId="0" fontId="29" fillId="0" borderId="0" xfId="0" applyFont="1" applyBorder="1" applyAlignment="1" applyProtection="1">
      <alignment horizontal="center" wrapText="1"/>
      <protection locked="0"/>
    </xf>
    <xf numFmtId="1" fontId="0" fillId="0" borderId="0" xfId="0" applyNumberFormat="1" applyBorder="1" applyAlignment="1" applyProtection="1">
      <alignment horizontal="center" wrapText="1"/>
      <protection locked="0"/>
    </xf>
    <xf numFmtId="0" fontId="0" fillId="0" borderId="0" xfId="0" applyBorder="1" applyAlignment="1" applyProtection="1">
      <alignment horizontal="center" wrapText="1"/>
      <protection locked="0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3" fillId="0" borderId="2" xfId="16" applyFont="1" applyFill="1" applyBorder="1" applyAlignment="1" applyProtection="1">
      <alignment horizontal="left" vertical="center"/>
    </xf>
    <xf numFmtId="1" fontId="0" fillId="8" borderId="2" xfId="0" applyNumberFormat="1" applyFill="1" applyBorder="1" applyAlignment="1" applyProtection="1">
      <alignment horizontal="center"/>
      <protection locked="0"/>
    </xf>
    <xf numFmtId="1" fontId="0" fillId="0" borderId="2" xfId="0" applyNumberFormat="1" applyFill="1" applyBorder="1" applyAlignment="1" applyProtection="1">
      <alignment horizontal="center"/>
    </xf>
    <xf numFmtId="2" fontId="0" fillId="0" borderId="2" xfId="0" applyNumberFormat="1" applyFill="1" applyBorder="1" applyAlignment="1" applyProtection="1">
      <alignment horizontal="center"/>
    </xf>
    <xf numFmtId="1" fontId="0" fillId="8" borderId="23" xfId="0" applyNumberFormat="1" applyFill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</xf>
    <xf numFmtId="3" fontId="13" fillId="0" borderId="2" xfId="0" applyNumberFormat="1" applyFont="1" applyBorder="1" applyAlignment="1" applyProtection="1">
      <alignment horizontal="center"/>
    </xf>
    <xf numFmtId="1" fontId="0" fillId="0" borderId="0" xfId="0" applyNumberFormat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1" fontId="0" fillId="8" borderId="15" xfId="0" applyNumberFormat="1" applyFill="1" applyBorder="1" applyAlignment="1" applyProtection="1">
      <alignment horizontal="center"/>
      <protection locked="0"/>
    </xf>
    <xf numFmtId="3" fontId="13" fillId="8" borderId="2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14" fontId="18" fillId="0" borderId="0" xfId="0" applyNumberFormat="1" applyFont="1" applyFill="1" applyBorder="1" applyAlignment="1" applyProtection="1">
      <alignment horizontal="center"/>
      <protection locked="0"/>
    </xf>
    <xf numFmtId="1" fontId="16" fillId="0" borderId="2" xfId="0" applyNumberFormat="1" applyFont="1" applyFill="1" applyBorder="1" applyAlignment="1" applyProtection="1">
      <alignment horizontal="center"/>
      <protection locked="0"/>
    </xf>
    <xf numFmtId="0" fontId="26" fillId="13" borderId="2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6" fillId="0" borderId="2" xfId="0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wrapText="1"/>
      <protection locked="0"/>
    </xf>
    <xf numFmtId="0" fontId="13" fillId="0" borderId="2" xfId="16" applyFont="1" applyFill="1" applyBorder="1" applyAlignment="1" applyProtection="1">
      <alignment horizontal="left"/>
    </xf>
    <xf numFmtId="0" fontId="13" fillId="0" borderId="2" xfId="16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 applyProtection="1">
      <alignment horizontal="left"/>
    </xf>
    <xf numFmtId="0" fontId="13" fillId="0" borderId="2" xfId="0" applyFont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16" fillId="0" borderId="0" xfId="0" applyFont="1" applyFill="1" applyProtection="1">
      <protection locked="0"/>
    </xf>
    <xf numFmtId="0" fontId="13" fillId="0" borderId="0" xfId="0" applyFont="1" applyFill="1" applyProtection="1"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13" fillId="0" borderId="2" xfId="0" applyFont="1" applyFill="1" applyBorder="1" applyAlignment="1" applyProtection="1">
      <alignment horizontal="left" vertical="center"/>
    </xf>
    <xf numFmtId="0" fontId="0" fillId="8" borderId="2" xfId="0" applyFill="1" applyBorder="1" applyAlignment="1" applyProtection="1">
      <alignment horizontal="center"/>
      <protection locked="0"/>
    </xf>
    <xf numFmtId="1" fontId="13" fillId="8" borderId="2" xfId="0" applyNumberFormat="1" applyFont="1" applyFill="1" applyBorder="1" applyAlignment="1" applyProtection="1">
      <alignment horizontal="center"/>
      <protection locked="0"/>
    </xf>
    <xf numFmtId="2" fontId="13" fillId="0" borderId="2" xfId="0" applyNumberFormat="1" applyFont="1" applyBorder="1" applyAlignment="1" applyProtection="1">
      <alignment horizontal="center"/>
    </xf>
    <xf numFmtId="2" fontId="0" fillId="0" borderId="2" xfId="0" applyNumberFormat="1" applyBorder="1" applyAlignment="1" applyProtection="1">
      <alignment horizontal="center"/>
    </xf>
    <xf numFmtId="0" fontId="13" fillId="0" borderId="2" xfId="0" applyFon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18" fillId="0" borderId="0" xfId="0" applyFont="1" applyFill="1" applyBorder="1" applyAlignment="1" applyProtection="1">
      <alignment horizontal="center" wrapText="1"/>
      <protection locked="0"/>
    </xf>
    <xf numFmtId="14" fontId="31" fillId="0" borderId="0" xfId="0" applyNumberFormat="1" applyFont="1" applyFill="1" applyBorder="1" applyAlignment="1" applyProtection="1">
      <alignment horizontal="center"/>
      <protection locked="0"/>
    </xf>
    <xf numFmtId="0" fontId="26" fillId="0" borderId="2" xfId="0" applyFont="1" applyFill="1" applyBorder="1" applyAlignment="1" applyProtection="1">
      <alignment horizontal="center" vertical="center" wrapText="1"/>
      <protection locked="0"/>
    </xf>
    <xf numFmtId="2" fontId="0" fillId="8" borderId="2" xfId="0" applyNumberFormat="1" applyFill="1" applyBorder="1" applyAlignment="1" applyProtection="1">
      <alignment horizontal="center"/>
      <protection locked="0"/>
    </xf>
    <xf numFmtId="0" fontId="33" fillId="0" borderId="0" xfId="16" applyFont="1" applyFill="1" applyBorder="1" applyAlignment="1" applyProtection="1">
      <alignment horizontal="left" vertical="center"/>
      <protection locked="0"/>
    </xf>
    <xf numFmtId="0" fontId="13" fillId="0" borderId="0" xfId="16" applyFont="1" applyFill="1" applyBorder="1" applyProtection="1"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2" fontId="13" fillId="0" borderId="0" xfId="0" applyNumberFormat="1" applyFont="1" applyBorder="1" applyAlignment="1" applyProtection="1">
      <alignment horizontal="center"/>
      <protection locked="0"/>
    </xf>
    <xf numFmtId="49" fontId="16" fillId="0" borderId="0" xfId="0" applyNumberFormat="1" applyFont="1" applyBorder="1" applyAlignment="1" applyProtection="1">
      <alignment horizontal="center"/>
      <protection locked="0"/>
    </xf>
    <xf numFmtId="164" fontId="18" fillId="0" borderId="0" xfId="0" applyNumberFormat="1" applyFont="1" applyFill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vertical="center" wrapText="1"/>
      <protection locked="0"/>
    </xf>
    <xf numFmtId="1" fontId="16" fillId="8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8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26" fillId="8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17" applyFont="1" applyFill="1" applyBorder="1" applyAlignment="1" applyProtection="1">
      <alignment horizontal="left" vertical="center"/>
    </xf>
    <xf numFmtId="1" fontId="13" fillId="0" borderId="2" xfId="0" applyNumberFormat="1" applyFont="1" applyBorder="1" applyAlignment="1" applyProtection="1">
      <alignment horizontal="center"/>
    </xf>
    <xf numFmtId="2" fontId="0" fillId="0" borderId="0" xfId="0" applyNumberFormat="1" applyProtection="1">
      <protection locked="0"/>
    </xf>
    <xf numFmtId="0" fontId="26" fillId="8" borderId="2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wrapText="1"/>
      <protection locked="0"/>
    </xf>
    <xf numFmtId="167" fontId="18" fillId="0" borderId="0" xfId="0" applyNumberFormat="1" applyFont="1" applyFill="1" applyProtection="1">
      <protection locked="0"/>
    </xf>
    <xf numFmtId="1" fontId="16" fillId="17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17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26" fillId="17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17" applyFont="1" applyFill="1" applyBorder="1" applyAlignment="1" applyProtection="1">
      <alignment horizontal="left"/>
    </xf>
    <xf numFmtId="0" fontId="26" fillId="17" borderId="2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Fill="1" applyAlignment="1" applyProtection="1">
      <alignment wrapText="1"/>
      <protection locked="0"/>
    </xf>
    <xf numFmtId="0" fontId="0" fillId="0" borderId="0" xfId="0" applyAlignment="1" applyProtection="1">
      <protection locked="0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1" fontId="16" fillId="0" borderId="29" xfId="0" applyNumberFormat="1" applyFont="1" applyBorder="1" applyAlignment="1" applyProtection="1">
      <alignment horizontal="center"/>
      <protection locked="0"/>
    </xf>
    <xf numFmtId="0" fontId="26" fillId="0" borderId="2" xfId="0" applyFont="1" applyBorder="1" applyAlignment="1" applyProtection="1">
      <alignment horizontal="center" wrapText="1"/>
      <protection locked="0"/>
    </xf>
    <xf numFmtId="0" fontId="31" fillId="13" borderId="15" xfId="0" applyFont="1" applyFill="1" applyBorder="1" applyAlignment="1" applyProtection="1">
      <alignment horizontal="center" vertical="center"/>
      <protection locked="0"/>
    </xf>
    <xf numFmtId="1" fontId="16" fillId="13" borderId="3" xfId="0" applyNumberFormat="1" applyFont="1" applyFill="1" applyBorder="1" applyAlignment="1" applyProtection="1">
      <alignment horizontal="center" vertical="center" textRotation="90" wrapText="1"/>
      <protection locked="0"/>
    </xf>
    <xf numFmtId="0" fontId="16" fillId="0" borderId="0" xfId="0" applyFont="1" applyBorder="1" applyAlignment="1" applyProtection="1">
      <alignment horizontal="center" wrapText="1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3" fillId="8" borderId="15" xfId="0" applyFont="1" applyFill="1" applyBorder="1" applyAlignment="1" applyProtection="1">
      <alignment horizontal="center" vertical="center"/>
      <protection locked="0"/>
    </xf>
    <xf numFmtId="1" fontId="0" fillId="0" borderId="15" xfId="0" applyNumberFormat="1" applyFill="1" applyBorder="1" applyAlignment="1" applyProtection="1">
      <alignment horizontal="center" vertical="center"/>
    </xf>
    <xf numFmtId="1" fontId="0" fillId="8" borderId="2" xfId="0" applyNumberFormat="1" applyFill="1" applyBorder="1" applyAlignment="1" applyProtection="1">
      <alignment horizontal="center" vertical="center"/>
      <protection locked="0"/>
    </xf>
    <xf numFmtId="1" fontId="0" fillId="0" borderId="23" xfId="0" applyNumberFormat="1" applyBorder="1" applyAlignment="1" applyProtection="1">
      <alignment horizontal="center" vertical="center"/>
    </xf>
    <xf numFmtId="3" fontId="13" fillId="0" borderId="2" xfId="0" applyNumberFormat="1" applyFont="1" applyBorder="1" applyAlignment="1" applyProtection="1">
      <alignment horizontal="center" vertical="center"/>
    </xf>
    <xf numFmtId="0" fontId="34" fillId="0" borderId="0" xfId="0" applyFont="1" applyFill="1" applyBorder="1" applyProtection="1">
      <protection locked="0"/>
    </xf>
    <xf numFmtId="0" fontId="13" fillId="0" borderId="0" xfId="0" applyFont="1" applyFill="1" applyBorder="1" applyProtection="1">
      <protection locked="0"/>
    </xf>
    <xf numFmtId="0" fontId="16" fillId="0" borderId="2" xfId="0" applyFont="1" applyFill="1" applyBorder="1" applyAlignment="1" applyProtection="1">
      <alignment horizontal="center" vertical="center"/>
      <protection locked="0"/>
    </xf>
    <xf numFmtId="1" fontId="16" fillId="0" borderId="2" xfId="0" applyNumberFormat="1" applyFont="1" applyFill="1" applyBorder="1" applyAlignment="1" applyProtection="1">
      <alignment horizontal="center" vertical="center"/>
      <protection locked="0"/>
    </xf>
    <xf numFmtId="0" fontId="16" fillId="0" borderId="9" xfId="0" applyFont="1" applyBorder="1"/>
    <xf numFmtId="0" fontId="16" fillId="0" borderId="2" xfId="0" applyFont="1" applyBorder="1" applyAlignment="1">
      <alignment horizontal="center" vertical="center"/>
    </xf>
    <xf numFmtId="0" fontId="0" fillId="0" borderId="2" xfId="0" applyBorder="1"/>
    <xf numFmtId="0" fontId="16" fillId="0" borderId="2" xfId="0" applyFont="1" applyBorder="1" applyAlignment="1" applyProtection="1">
      <alignment horizontal="center"/>
    </xf>
    <xf numFmtId="0" fontId="16" fillId="0" borderId="2" xfId="16" applyFont="1" applyFill="1" applyBorder="1" applyAlignment="1" applyProtection="1">
      <alignment horizontal="left" vertical="center"/>
    </xf>
    <xf numFmtId="3" fontId="16" fillId="0" borderId="2" xfId="0" applyNumberFormat="1" applyFont="1" applyBorder="1" applyAlignment="1" applyProtection="1">
      <alignment horizontal="center" vertical="center"/>
    </xf>
    <xf numFmtId="1" fontId="35" fillId="0" borderId="23" xfId="0" applyNumberFormat="1" applyFont="1" applyBorder="1" applyAlignment="1" applyProtection="1">
      <alignment horizontal="center" vertical="center"/>
    </xf>
    <xf numFmtId="3" fontId="16" fillId="0" borderId="2" xfId="0" applyNumberFormat="1" applyFont="1" applyBorder="1" applyAlignment="1" applyProtection="1">
      <alignment horizontal="center"/>
    </xf>
    <xf numFmtId="3" fontId="13" fillId="0" borderId="0" xfId="0" applyNumberFormat="1" applyFont="1" applyBorder="1" applyAlignment="1" applyProtection="1">
      <alignment horizontal="center"/>
    </xf>
  </cellXfs>
  <cellStyles count="23">
    <cellStyle name="Accent" xfId="1"/>
    <cellStyle name="Accent 1" xfId="2"/>
    <cellStyle name="Accent 2" xfId="3"/>
    <cellStyle name="Accent 3" xfId="4"/>
    <cellStyle name="Bad" xfId="5"/>
    <cellStyle name="Error" xfId="6"/>
    <cellStyle name="Euro" xfId="7"/>
    <cellStyle name="Footnote" xfId="8"/>
    <cellStyle name="Good" xfId="9"/>
    <cellStyle name="Heading (user)" xfId="10"/>
    <cellStyle name="Heading 1" xfId="11"/>
    <cellStyle name="Heading 2" xfId="12"/>
    <cellStyle name="Neutral" xfId="13"/>
    <cellStyle name="Normale" xfId="0" builtinId="0" customBuiltin="1"/>
    <cellStyle name="Normale 2" xfId="14"/>
    <cellStyle name="Normale 2 2" xfId="15"/>
    <cellStyle name="Normale 2 3" xfId="16"/>
    <cellStyle name="Normale 2 3 2" xfId="17"/>
    <cellStyle name="Normale 3" xfId="18"/>
    <cellStyle name="Note" xfId="19"/>
    <cellStyle name="Status" xfId="20"/>
    <cellStyle name="Text" xfId="21"/>
    <cellStyle name="Warning" xfId="22"/>
  </cellStyles>
  <dxfs count="4">
    <dxf>
      <font>
        <b/>
      </font>
    </dxf>
    <dxf>
      <font>
        <b/>
      </font>
    </dxf>
    <dxf>
      <font>
        <b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134640</xdr:colOff>
      <xdr:row>0</xdr:row>
      <xdr:rowOff>114480</xdr:rowOff>
    </xdr:from>
    <xdr:ext cx="1265040" cy="1209240"/>
    <xdr:pic>
      <xdr:nvPicPr>
        <xdr:cNvPr id="2" name="Immagine 5">
          <a:extLst>
            <a:ext uri="{FF2B5EF4-FFF2-40B4-BE49-F238E27FC236}">
              <a16:creationId xmlns:a16="http://schemas.microsoft.com/office/drawing/2014/main" id="{9334A346-DD75-4A9E-B402-2CA81ADC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458490" y="114480"/>
          <a:ext cx="1265040" cy="120924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469800</xdr:colOff>
      <xdr:row>0</xdr:row>
      <xdr:rowOff>142920</xdr:rowOff>
    </xdr:from>
    <xdr:ext cx="833040" cy="1047240"/>
    <xdr:pic>
      <xdr:nvPicPr>
        <xdr:cNvPr id="3" name="Picture 2">
          <a:extLst>
            <a:ext uri="{FF2B5EF4-FFF2-40B4-BE49-F238E27FC236}">
              <a16:creationId xmlns:a16="http://schemas.microsoft.com/office/drawing/2014/main" id="{30E8F040-A4E2-46C9-82EA-362A189F6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9185175" y="142920"/>
          <a:ext cx="833040" cy="10472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1162080</xdr:colOff>
      <xdr:row>0</xdr:row>
      <xdr:rowOff>123840</xdr:rowOff>
    </xdr:from>
    <xdr:ext cx="1459440" cy="1371240"/>
    <xdr:pic>
      <xdr:nvPicPr>
        <xdr:cNvPr id="2" name="Immagine 5">
          <a:extLst>
            <a:ext uri="{FF2B5EF4-FFF2-40B4-BE49-F238E27FC236}">
              <a16:creationId xmlns:a16="http://schemas.microsoft.com/office/drawing/2014/main" id="{1C47A05B-C66F-4A0C-8EF0-828064267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647855" y="123840"/>
          <a:ext cx="1459440" cy="137124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23</xdr:col>
      <xdr:colOff>334439</xdr:colOff>
      <xdr:row>1</xdr:row>
      <xdr:rowOff>30600</xdr:rowOff>
    </xdr:from>
    <xdr:ext cx="1132920" cy="1150560"/>
    <xdr:pic>
      <xdr:nvPicPr>
        <xdr:cNvPr id="3" name="Picture 2">
          <a:extLst>
            <a:ext uri="{FF2B5EF4-FFF2-40B4-BE49-F238E27FC236}">
              <a16:creationId xmlns:a16="http://schemas.microsoft.com/office/drawing/2014/main" id="{A6A1FC8A-B148-49F2-83EE-FD81C9477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0735739" y="230625"/>
          <a:ext cx="1132920" cy="11505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633600</xdr:colOff>
      <xdr:row>2</xdr:row>
      <xdr:rowOff>5760</xdr:rowOff>
    </xdr:from>
    <xdr:ext cx="929880" cy="969480"/>
    <xdr:pic>
      <xdr:nvPicPr>
        <xdr:cNvPr id="3" name="Picture 2">
          <a:extLst>
            <a:ext uri="{FF2B5EF4-FFF2-40B4-BE49-F238E27FC236}">
              <a16:creationId xmlns:a16="http://schemas.microsoft.com/office/drawing/2014/main" id="{B0D595AA-36C6-426B-B77E-874FBB01F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0692000" y="396285"/>
          <a:ext cx="929880" cy="96948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552600</xdr:colOff>
      <xdr:row>1</xdr:row>
      <xdr:rowOff>181080</xdr:rowOff>
    </xdr:from>
    <xdr:ext cx="1028520" cy="1028160"/>
    <xdr:pic>
      <xdr:nvPicPr>
        <xdr:cNvPr id="2" name="Immagine 5">
          <a:extLst>
            <a:ext uri="{FF2B5EF4-FFF2-40B4-BE49-F238E27FC236}">
              <a16:creationId xmlns:a16="http://schemas.microsoft.com/office/drawing/2014/main" id="{754FB9A4-56FC-43D7-9F19-5CE2E8479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943125" y="371580"/>
          <a:ext cx="1028520" cy="10281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659520</xdr:colOff>
      <xdr:row>1</xdr:row>
      <xdr:rowOff>126000</xdr:rowOff>
    </xdr:from>
    <xdr:ext cx="926640" cy="969119"/>
    <xdr:pic>
      <xdr:nvPicPr>
        <xdr:cNvPr id="2" name="Picture 2">
          <a:extLst>
            <a:ext uri="{FF2B5EF4-FFF2-40B4-BE49-F238E27FC236}">
              <a16:creationId xmlns:a16="http://schemas.microsoft.com/office/drawing/2014/main" id="{BF01976B-6302-41B4-9EC0-B314C023A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9222495" y="287925"/>
          <a:ext cx="926640" cy="96911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450000</xdr:colOff>
      <xdr:row>2</xdr:row>
      <xdr:rowOff>21240</xdr:rowOff>
    </xdr:from>
    <xdr:ext cx="979200" cy="978480"/>
    <xdr:pic>
      <xdr:nvPicPr>
        <xdr:cNvPr id="3" name="Immagine 5">
          <a:extLst>
            <a:ext uri="{FF2B5EF4-FFF2-40B4-BE49-F238E27FC236}">
              <a16:creationId xmlns:a16="http://schemas.microsoft.com/office/drawing/2014/main" id="{9EDD0BFA-4301-431C-810A-30338C626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811950" y="430815"/>
          <a:ext cx="979200" cy="9784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133200</xdr:colOff>
      <xdr:row>1</xdr:row>
      <xdr:rowOff>97560</xdr:rowOff>
    </xdr:from>
    <xdr:ext cx="818640" cy="826200"/>
    <xdr:pic>
      <xdr:nvPicPr>
        <xdr:cNvPr id="2" name="Immagine 3">
          <a:extLst>
            <a:ext uri="{FF2B5EF4-FFF2-40B4-BE49-F238E27FC236}">
              <a16:creationId xmlns:a16="http://schemas.microsoft.com/office/drawing/2014/main" id="{3E09B920-3C02-4B9E-A14E-1E80711F0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66600" y="259485"/>
          <a:ext cx="818640" cy="8262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10</xdr:col>
      <xdr:colOff>390600</xdr:colOff>
      <xdr:row>1</xdr:row>
      <xdr:rowOff>59400</xdr:rowOff>
    </xdr:from>
    <xdr:ext cx="917279" cy="969839"/>
    <xdr:pic>
      <xdr:nvPicPr>
        <xdr:cNvPr id="3" name="Picture 2">
          <a:extLst>
            <a:ext uri="{FF2B5EF4-FFF2-40B4-BE49-F238E27FC236}">
              <a16:creationId xmlns:a16="http://schemas.microsoft.com/office/drawing/2014/main" id="{4A6A125E-CAE9-4288-8CAF-6C8261070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8925000" y="221325"/>
          <a:ext cx="917279" cy="9698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9360</xdr:colOff>
      <xdr:row>1</xdr:row>
      <xdr:rowOff>116640</xdr:rowOff>
    </xdr:from>
    <xdr:ext cx="879119" cy="959760"/>
    <xdr:pic>
      <xdr:nvPicPr>
        <xdr:cNvPr id="3" name="Picture 2">
          <a:extLst>
            <a:ext uri="{FF2B5EF4-FFF2-40B4-BE49-F238E27FC236}">
              <a16:creationId xmlns:a16="http://schemas.microsoft.com/office/drawing/2014/main" id="{0AF86828-DA2E-4855-8397-6D1948720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8667585" y="297615"/>
          <a:ext cx="879119" cy="95976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878400</xdr:colOff>
      <xdr:row>1</xdr:row>
      <xdr:rowOff>49680</xdr:rowOff>
    </xdr:from>
    <xdr:ext cx="1157040" cy="1054800"/>
    <xdr:pic>
      <xdr:nvPicPr>
        <xdr:cNvPr id="2" name="Immagine 4">
          <a:extLst>
            <a:ext uri="{FF2B5EF4-FFF2-40B4-BE49-F238E27FC236}">
              <a16:creationId xmlns:a16="http://schemas.microsoft.com/office/drawing/2014/main" id="{F2407660-3DA5-4D37-B25A-45EEF0B2C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297500" y="230655"/>
          <a:ext cx="1157040" cy="10548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459360</xdr:colOff>
      <xdr:row>1</xdr:row>
      <xdr:rowOff>30600</xdr:rowOff>
    </xdr:from>
    <xdr:ext cx="908280" cy="969119"/>
    <xdr:pic>
      <xdr:nvPicPr>
        <xdr:cNvPr id="3" name="Picture 2">
          <a:extLst>
            <a:ext uri="{FF2B5EF4-FFF2-40B4-BE49-F238E27FC236}">
              <a16:creationId xmlns:a16="http://schemas.microsoft.com/office/drawing/2014/main" id="{A32CF098-74A8-4569-9F25-5125D476F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8050785" y="192525"/>
          <a:ext cx="908280" cy="96911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581040</xdr:colOff>
      <xdr:row>1</xdr:row>
      <xdr:rowOff>116640</xdr:rowOff>
    </xdr:from>
    <xdr:ext cx="923400" cy="950760"/>
    <xdr:pic>
      <xdr:nvPicPr>
        <xdr:cNvPr id="2" name="Immagine 4">
          <a:extLst>
            <a:ext uri="{FF2B5EF4-FFF2-40B4-BE49-F238E27FC236}">
              <a16:creationId xmlns:a16="http://schemas.microsoft.com/office/drawing/2014/main" id="{0488E894-5D64-47D2-8418-B32D3735D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114440" y="278565"/>
          <a:ext cx="923400" cy="9507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363960</xdr:colOff>
      <xdr:row>1</xdr:row>
      <xdr:rowOff>240120</xdr:rowOff>
    </xdr:from>
    <xdr:ext cx="877680" cy="945720"/>
    <xdr:pic>
      <xdr:nvPicPr>
        <xdr:cNvPr id="3" name="Picture 2">
          <a:extLst>
            <a:ext uri="{FF2B5EF4-FFF2-40B4-BE49-F238E27FC236}">
              <a16:creationId xmlns:a16="http://schemas.microsoft.com/office/drawing/2014/main" id="{C44D752E-81C7-493F-B29F-C1B6F7EA9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1412960" y="402045"/>
          <a:ext cx="877680" cy="94572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409680</xdr:colOff>
      <xdr:row>1</xdr:row>
      <xdr:rowOff>230760</xdr:rowOff>
    </xdr:from>
    <xdr:ext cx="1123560" cy="1155240"/>
    <xdr:pic>
      <xdr:nvPicPr>
        <xdr:cNvPr id="2" name="Immagine 4">
          <a:extLst>
            <a:ext uri="{FF2B5EF4-FFF2-40B4-BE49-F238E27FC236}">
              <a16:creationId xmlns:a16="http://schemas.microsoft.com/office/drawing/2014/main" id="{6572165D-EAE7-4309-9197-26723A6C8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866880" y="392685"/>
          <a:ext cx="1123560" cy="11552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id="1" name="__Anonymous_Sheet_DB__2" displayName="__Anonymous_Sheet_DB__2" ref="C12:AA16" headerRowCount="0" totalsRowShown="0">
  <sortState xmlns:xlrd2="http://schemas.microsoft.com/office/spreadsheetml/2017/richdata2" ref="C12:AA16">
    <sortCondition descending="1" ref="AA12:AA16"/>
  </sortState>
  <tableColumns count="25">
    <tableColumn id="1" name="Colonna1" dataDxfId="0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 data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__Anonymous_Sheet_DB__5" displayName="__Anonymous_Sheet_DB__5" ref="C11:L15" headerRowCount="0" totalsRowShown="0">
  <sortState xmlns:xlrd2="http://schemas.microsoft.com/office/spreadsheetml/2017/richdata2" ref="C11:L15">
    <sortCondition descending="1" ref="L11:L15"/>
  </sortState>
  <tableColumns count="10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__Anonymous_Sheet_DB__7" displayName="__Anonymous_Sheet_DB__7" ref="C12:N17" headerRowCount="0" totalsRowShown="0">
  <sortState xmlns:xlrd2="http://schemas.microsoft.com/office/spreadsheetml/2017/richdata2" ref="C12:N17">
    <sortCondition descending="1" ref="M12:M17"/>
  </sortState>
  <tableColumns count="12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__Anonymous_Sheet_DB__9" displayName="__Anonymous_Sheet_DB__9" ref="C12:Q13" headerRowCount="0" totalsRowShown="0">
  <sortState xmlns:xlrd2="http://schemas.microsoft.com/office/spreadsheetml/2017/richdata2" ref="C12:Q13">
    <sortCondition descending="1" ref="Q12:Q13"/>
  </sortState>
  <tableColumns count="15">
    <tableColumn id="1" name="Colonna1" dataDxfId="3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8.xml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39"/>
  <sheetViews>
    <sheetView workbookViewId="0"/>
  </sheetViews>
  <sheetFormatPr defaultRowHeight="12.75"/>
  <cols>
    <col min="1" max="1" width="2.375" style="1" customWidth="1"/>
    <col min="2" max="2" width="8.5" style="1" customWidth="1"/>
    <col min="3" max="3" width="6.75" style="1" customWidth="1"/>
    <col min="4" max="5" width="8.5" style="1" customWidth="1"/>
    <col min="6" max="6" width="8.875" style="1" customWidth="1"/>
    <col min="7" max="7" width="8.5" style="1" customWidth="1"/>
    <col min="8" max="8" width="10.75" style="1" customWidth="1"/>
    <col min="9" max="9" width="3.375" style="1" customWidth="1"/>
    <col min="10" max="10" width="5.375" style="1" customWidth="1"/>
    <col min="11" max="15" width="8.5" style="1" customWidth="1"/>
    <col min="16" max="16" width="11.5" style="1" customWidth="1"/>
    <col min="17" max="17" width="3" style="1" customWidth="1"/>
    <col min="18" max="18" width="9.25" style="1" customWidth="1"/>
    <col min="19" max="19" width="9.375" style="1" customWidth="1"/>
    <col min="20" max="20" width="9.875" style="1" customWidth="1"/>
    <col min="21" max="21" width="6.875" style="1" customWidth="1"/>
    <col min="22" max="23" width="8.5" style="1" customWidth="1"/>
    <col min="24" max="24" width="9.625" style="1" customWidth="1"/>
    <col min="25" max="1024" width="8.5" style="1" customWidth="1"/>
  </cols>
  <sheetData>
    <row r="1" spans="2:32" ht="14.25"/>
    <row r="2" spans="2:32" ht="21" customHeight="1">
      <c r="I2" s="16" t="s">
        <v>0</v>
      </c>
      <c r="J2" s="16"/>
      <c r="K2" s="16"/>
      <c r="L2" s="16"/>
      <c r="M2" s="16"/>
      <c r="N2" s="16"/>
      <c r="O2" s="16"/>
      <c r="P2" s="16"/>
      <c r="Q2" s="16"/>
      <c r="R2" s="16"/>
    </row>
    <row r="3" spans="2:32" ht="5.25" customHeight="1"/>
    <row r="4" spans="2:32" ht="18">
      <c r="C4" s="2"/>
      <c r="D4" s="2"/>
      <c r="E4" s="3" t="s">
        <v>1</v>
      </c>
      <c r="I4" s="17" t="s">
        <v>2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2:32" ht="6.75" customHeight="1"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</row>
    <row r="6" spans="2:32" ht="18">
      <c r="D6" s="2"/>
      <c r="E6" s="3" t="s">
        <v>3</v>
      </c>
      <c r="I6" s="18" t="s">
        <v>4</v>
      </c>
      <c r="J6" s="18"/>
      <c r="K6" s="18"/>
      <c r="L6" s="18"/>
      <c r="M6" s="18"/>
      <c r="N6" s="18"/>
      <c r="O6" s="18"/>
      <c r="P6" s="18"/>
      <c r="Q6" s="18"/>
      <c r="R6" s="18"/>
    </row>
    <row r="7" spans="2:32" ht="5.25" customHeight="1"/>
    <row r="8" spans="2:32" ht="18">
      <c r="E8" s="3" t="s">
        <v>5</v>
      </c>
      <c r="I8" s="19">
        <v>44598</v>
      </c>
      <c r="J8" s="19"/>
      <c r="K8" s="19"/>
      <c r="L8" s="19"/>
      <c r="M8" s="19"/>
      <c r="N8" s="19"/>
      <c r="O8" s="19"/>
      <c r="P8" s="19"/>
      <c r="Q8" s="19"/>
      <c r="R8" s="19"/>
    </row>
    <row r="9" spans="2:32" ht="12" customHeight="1"/>
    <row r="10" spans="2:32" ht="15.75">
      <c r="C10" s="20" t="s">
        <v>6</v>
      </c>
      <c r="D10" s="20"/>
      <c r="E10" s="20"/>
      <c r="F10" s="20"/>
      <c r="G10" s="20"/>
      <c r="H10" s="20"/>
      <c r="I10" s="4"/>
      <c r="K10" s="21" t="s">
        <v>7</v>
      </c>
      <c r="L10" s="21"/>
      <c r="M10" s="21"/>
      <c r="N10" s="21"/>
      <c r="O10" s="21"/>
      <c r="P10" s="21"/>
      <c r="R10" s="5"/>
      <c r="S10" s="22" t="s">
        <v>8</v>
      </c>
      <c r="T10" s="22"/>
      <c r="U10" s="22"/>
      <c r="V10" s="22"/>
      <c r="W10" s="22"/>
      <c r="X10" s="22"/>
    </row>
    <row r="11" spans="2:32" ht="14.25">
      <c r="I11" s="4"/>
      <c r="R11" s="5"/>
    </row>
    <row r="12" spans="2:32" ht="15.75">
      <c r="D12" s="23" t="s">
        <v>9</v>
      </c>
      <c r="E12" s="23"/>
      <c r="G12" s="7" t="s">
        <v>10</v>
      </c>
      <c r="I12" s="4"/>
      <c r="L12" s="23" t="s">
        <v>9</v>
      </c>
      <c r="M12" s="23"/>
      <c r="O12" s="7" t="s">
        <v>10</v>
      </c>
      <c r="R12" s="5"/>
      <c r="S12" s="7" t="s">
        <v>9</v>
      </c>
      <c r="U12" s="7"/>
      <c r="V12" s="7" t="s">
        <v>10</v>
      </c>
      <c r="Z12" s="8"/>
      <c r="AA12" s="9"/>
      <c r="AB12" s="8"/>
      <c r="AC12" s="9"/>
      <c r="AD12" s="9"/>
      <c r="AE12" s="8"/>
    </row>
    <row r="13" spans="2:32" ht="15.75">
      <c r="B13" s="9" t="s">
        <v>11</v>
      </c>
      <c r="D13" s="10" t="s">
        <v>12</v>
      </c>
      <c r="E13" s="10" t="s">
        <v>13</v>
      </c>
      <c r="G13" s="23" t="s">
        <v>13</v>
      </c>
      <c r="H13" s="23"/>
      <c r="I13" s="4"/>
      <c r="J13" s="9" t="s">
        <v>11</v>
      </c>
      <c r="L13" s="10" t="s">
        <v>12</v>
      </c>
      <c r="M13" s="10" t="s">
        <v>13</v>
      </c>
      <c r="O13" s="23" t="s">
        <v>13</v>
      </c>
      <c r="P13" s="23"/>
      <c r="R13" s="11" t="s">
        <v>11</v>
      </c>
      <c r="S13" s="10" t="s">
        <v>12</v>
      </c>
      <c r="T13" s="10" t="s">
        <v>13</v>
      </c>
      <c r="V13" s="23" t="s">
        <v>13</v>
      </c>
      <c r="W13" s="23"/>
      <c r="X13" s="6"/>
      <c r="Z13" s="9"/>
      <c r="AA13" s="6"/>
      <c r="AB13" s="6"/>
      <c r="AC13" s="8"/>
      <c r="AD13" s="24"/>
      <c r="AE13" s="24"/>
      <c r="AF13" s="6"/>
    </row>
    <row r="14" spans="2:32" ht="15.75">
      <c r="B14" s="8"/>
      <c r="D14" s="12">
        <v>13</v>
      </c>
      <c r="E14" s="12">
        <v>25</v>
      </c>
      <c r="G14" s="25">
        <v>5</v>
      </c>
      <c r="H14" s="25"/>
      <c r="I14" s="4"/>
      <c r="J14" s="8"/>
      <c r="L14" s="12"/>
      <c r="M14" s="12"/>
      <c r="O14" s="26"/>
      <c r="P14" s="26"/>
      <c r="R14" s="5"/>
      <c r="S14" s="12"/>
      <c r="T14" s="12"/>
      <c r="V14" s="26"/>
      <c r="W14" s="26"/>
      <c r="X14" s="5"/>
      <c r="Z14" s="8"/>
      <c r="AA14" s="8"/>
      <c r="AB14" s="8"/>
      <c r="AC14" s="8"/>
      <c r="AD14" s="8"/>
      <c r="AE14" s="8"/>
      <c r="AF14" s="8"/>
    </row>
    <row r="15" spans="2:32" ht="14.25">
      <c r="I15" s="4"/>
      <c r="R15" s="5"/>
      <c r="S15" s="8"/>
      <c r="Z15" s="8"/>
      <c r="AA15" s="8"/>
      <c r="AB15" s="8"/>
      <c r="AC15" s="8"/>
      <c r="AD15" s="8"/>
      <c r="AE15" s="8"/>
    </row>
    <row r="16" spans="2:32" ht="15.75">
      <c r="D16" s="10" t="s">
        <v>9</v>
      </c>
      <c r="E16" s="10"/>
      <c r="G16" s="7" t="s">
        <v>14</v>
      </c>
      <c r="I16" s="4"/>
      <c r="L16" s="23" t="s">
        <v>9</v>
      </c>
      <c r="M16" s="23"/>
      <c r="O16" s="7" t="s">
        <v>14</v>
      </c>
      <c r="R16" s="11"/>
      <c r="S16" s="23" t="s">
        <v>9</v>
      </c>
      <c r="T16" s="23"/>
      <c r="U16" s="8"/>
      <c r="V16" s="9" t="s">
        <v>14</v>
      </c>
      <c r="W16" s="8"/>
      <c r="X16" s="8"/>
      <c r="Z16" s="9"/>
      <c r="AA16" s="24"/>
      <c r="AB16" s="24"/>
      <c r="AC16" s="8"/>
      <c r="AD16" s="9"/>
      <c r="AE16" s="8"/>
      <c r="AF16" s="8"/>
    </row>
    <row r="17" spans="2:32" ht="20.25" customHeight="1">
      <c r="B17" s="9" t="s">
        <v>15</v>
      </c>
      <c r="D17" s="10" t="s">
        <v>12</v>
      </c>
      <c r="E17" s="10" t="s">
        <v>13</v>
      </c>
      <c r="G17" s="23" t="s">
        <v>13</v>
      </c>
      <c r="H17" s="23"/>
      <c r="I17" s="4"/>
      <c r="J17" s="11" t="s">
        <v>15</v>
      </c>
      <c r="L17" s="10" t="s">
        <v>12</v>
      </c>
      <c r="M17" s="10" t="s">
        <v>13</v>
      </c>
      <c r="O17" s="23" t="s">
        <v>13</v>
      </c>
      <c r="P17" s="23"/>
      <c r="R17" s="11" t="s">
        <v>15</v>
      </c>
      <c r="S17" s="6" t="s">
        <v>12</v>
      </c>
      <c r="T17" s="6" t="s">
        <v>13</v>
      </c>
      <c r="U17" s="8"/>
      <c r="V17" s="13" t="s">
        <v>13</v>
      </c>
      <c r="W17" s="13"/>
      <c r="X17" s="8"/>
      <c r="Z17" s="8"/>
      <c r="AA17" s="6"/>
      <c r="AB17" s="6"/>
      <c r="AC17" s="8"/>
      <c r="AD17" s="24"/>
      <c r="AE17" s="24"/>
      <c r="AF17" s="8"/>
    </row>
    <row r="18" spans="2:32" ht="15.75">
      <c r="B18" s="8"/>
      <c r="D18" s="12">
        <v>13</v>
      </c>
      <c r="E18" s="12">
        <v>30</v>
      </c>
      <c r="G18" s="25">
        <v>15</v>
      </c>
      <c r="H18" s="25"/>
      <c r="I18" s="4"/>
      <c r="J18" s="8"/>
      <c r="L18" s="12"/>
      <c r="M18" s="12"/>
      <c r="O18" s="26"/>
      <c r="P18" s="26"/>
      <c r="R18" s="14"/>
      <c r="S18" s="12">
        <v>14</v>
      </c>
      <c r="T18" s="12">
        <v>45</v>
      </c>
      <c r="V18" s="25">
        <v>5</v>
      </c>
      <c r="W18" s="25"/>
      <c r="X18" s="8"/>
      <c r="Z18" s="6"/>
      <c r="AA18" s="8"/>
      <c r="AB18" s="8"/>
      <c r="AC18" s="8"/>
      <c r="AD18" s="8"/>
      <c r="AE18" s="8"/>
      <c r="AF18" s="8"/>
    </row>
    <row r="19" spans="2:32" ht="15.75">
      <c r="B19" s="8"/>
      <c r="I19" s="4"/>
      <c r="J19" s="8"/>
      <c r="R19" s="14"/>
      <c r="S19" s="6"/>
      <c r="T19" s="8"/>
      <c r="U19" s="8"/>
      <c r="V19" s="8"/>
      <c r="W19" s="8"/>
      <c r="X19" s="8"/>
      <c r="Z19" s="8"/>
      <c r="AA19" s="8"/>
      <c r="AB19" s="8"/>
      <c r="AC19" s="8"/>
      <c r="AD19" s="8"/>
      <c r="AE19" s="8"/>
    </row>
    <row r="20" spans="2:32" ht="15.75">
      <c r="B20" s="8"/>
      <c r="D20" s="24"/>
      <c r="E20" s="24"/>
      <c r="G20" s="7"/>
      <c r="I20" s="4"/>
      <c r="J20" s="8"/>
      <c r="K20" s="22" t="s">
        <v>16</v>
      </c>
      <c r="L20" s="22"/>
      <c r="M20" s="22"/>
      <c r="N20" s="22"/>
      <c r="O20" s="22"/>
      <c r="P20" s="22"/>
      <c r="R20" s="5"/>
      <c r="S20" s="22" t="s">
        <v>17</v>
      </c>
      <c r="T20" s="22"/>
      <c r="U20" s="22"/>
      <c r="V20" s="22"/>
      <c r="W20" s="22"/>
      <c r="X20" s="22"/>
      <c r="AC20" s="8"/>
    </row>
    <row r="21" spans="2:32" ht="18.75" customHeight="1">
      <c r="B21" s="9"/>
      <c r="D21" s="10"/>
      <c r="E21" s="10"/>
      <c r="G21" s="7"/>
      <c r="I21" s="15"/>
      <c r="J21" s="9"/>
      <c r="L21" s="10"/>
      <c r="M21" s="10"/>
      <c r="O21" s="7"/>
      <c r="R21" s="5"/>
      <c r="AC21" s="8"/>
    </row>
    <row r="22" spans="2:32" ht="15.75">
      <c r="D22" s="10"/>
      <c r="E22" s="10"/>
      <c r="G22" s="7"/>
      <c r="I22" s="4"/>
      <c r="L22" s="10" t="s">
        <v>9</v>
      </c>
      <c r="M22" s="10"/>
      <c r="O22" s="7" t="s">
        <v>10</v>
      </c>
      <c r="R22" s="5"/>
      <c r="S22" s="7" t="s">
        <v>9</v>
      </c>
      <c r="U22" s="7"/>
      <c r="V22" s="7" t="s">
        <v>10</v>
      </c>
      <c r="AC22" s="8"/>
    </row>
    <row r="23" spans="2:32" ht="15.75">
      <c r="I23" s="4"/>
      <c r="J23" s="9" t="s">
        <v>11</v>
      </c>
      <c r="L23" s="10" t="s">
        <v>12</v>
      </c>
      <c r="M23" s="10" t="s">
        <v>13</v>
      </c>
      <c r="O23" s="10" t="s">
        <v>13</v>
      </c>
      <c r="P23" s="10"/>
      <c r="R23" s="11" t="s">
        <v>11</v>
      </c>
      <c r="S23" s="10" t="s">
        <v>12</v>
      </c>
      <c r="T23" s="10" t="s">
        <v>13</v>
      </c>
      <c r="V23" s="23" t="s">
        <v>13</v>
      </c>
      <c r="W23" s="23"/>
      <c r="X23" s="6"/>
      <c r="AC23" s="8"/>
    </row>
    <row r="24" spans="2:32" ht="15.75">
      <c r="C24" s="20" t="s">
        <v>18</v>
      </c>
      <c r="D24" s="20"/>
      <c r="E24" s="20"/>
      <c r="F24" s="20"/>
      <c r="G24" s="20"/>
      <c r="H24" s="20"/>
      <c r="I24" s="4"/>
      <c r="J24" s="8"/>
      <c r="L24" s="12"/>
      <c r="M24" s="12"/>
      <c r="O24" s="26"/>
      <c r="P24" s="26"/>
      <c r="R24" s="5"/>
      <c r="S24" s="12"/>
      <c r="T24" s="12"/>
      <c r="V24" s="26"/>
      <c r="W24" s="26"/>
      <c r="X24" s="5"/>
      <c r="AC24" s="8"/>
    </row>
    <row r="25" spans="2:32" ht="14.25">
      <c r="I25" s="4"/>
      <c r="J25" s="5"/>
      <c r="K25" s="8"/>
      <c r="L25" s="8"/>
      <c r="M25" s="8"/>
      <c r="N25" s="8"/>
      <c r="O25" s="8"/>
      <c r="P25" s="8"/>
      <c r="R25" s="5"/>
      <c r="S25" s="8"/>
      <c r="AC25" s="8"/>
    </row>
    <row r="26" spans="2:32" ht="15.75">
      <c r="D26" s="23" t="s">
        <v>9</v>
      </c>
      <c r="E26" s="23"/>
      <c r="G26" s="7" t="s">
        <v>10</v>
      </c>
      <c r="I26" s="4"/>
      <c r="J26" s="5"/>
      <c r="L26" s="10" t="s">
        <v>9</v>
      </c>
      <c r="M26" s="10"/>
      <c r="O26" s="7" t="s">
        <v>14</v>
      </c>
      <c r="R26" s="11"/>
      <c r="S26" s="23" t="s">
        <v>9</v>
      </c>
      <c r="T26" s="23"/>
      <c r="U26" s="8"/>
      <c r="V26" s="9" t="s">
        <v>14</v>
      </c>
      <c r="W26" s="8"/>
      <c r="X26" s="8"/>
      <c r="AC26" s="8"/>
    </row>
    <row r="27" spans="2:32" ht="15.75">
      <c r="B27" s="9" t="s">
        <v>11</v>
      </c>
      <c r="D27" s="10" t="s">
        <v>12</v>
      </c>
      <c r="E27" s="10" t="s">
        <v>13</v>
      </c>
      <c r="G27" s="23" t="s">
        <v>13</v>
      </c>
      <c r="H27" s="23"/>
      <c r="I27" s="4"/>
      <c r="J27" s="11" t="s">
        <v>15</v>
      </c>
      <c r="L27" s="10" t="s">
        <v>12</v>
      </c>
      <c r="M27" s="10" t="s">
        <v>13</v>
      </c>
      <c r="O27" s="10" t="s">
        <v>13</v>
      </c>
      <c r="P27" s="10"/>
      <c r="R27" s="11" t="s">
        <v>15</v>
      </c>
      <c r="S27" s="6" t="s">
        <v>12</v>
      </c>
      <c r="T27" s="6" t="s">
        <v>13</v>
      </c>
      <c r="U27" s="8"/>
      <c r="V27" s="27" t="s">
        <v>13</v>
      </c>
      <c r="W27" s="27"/>
      <c r="X27" s="8"/>
      <c r="AC27" s="8"/>
    </row>
    <row r="28" spans="2:32" ht="15.75">
      <c r="B28" s="8"/>
      <c r="D28" s="12"/>
      <c r="E28" s="12"/>
      <c r="G28" s="26"/>
      <c r="H28" s="26"/>
      <c r="I28" s="4"/>
      <c r="J28" s="5"/>
      <c r="L28" s="12">
        <v>14</v>
      </c>
      <c r="M28" s="12">
        <v>15</v>
      </c>
      <c r="O28" s="25">
        <v>7</v>
      </c>
      <c r="P28" s="25"/>
      <c r="R28" s="14"/>
      <c r="S28" s="12"/>
      <c r="T28" s="12"/>
      <c r="V28" s="26"/>
      <c r="W28" s="26"/>
      <c r="X28" s="8"/>
      <c r="AC28" s="8"/>
    </row>
    <row r="29" spans="2:32" ht="15.75">
      <c r="B29" s="8"/>
      <c r="I29" s="4"/>
      <c r="J29" s="5"/>
      <c r="L29" s="10"/>
      <c r="R29" s="14"/>
      <c r="S29" s="6"/>
      <c r="T29" s="8"/>
      <c r="U29" s="8"/>
      <c r="V29" s="8"/>
      <c r="W29" s="8"/>
      <c r="X29" s="8"/>
      <c r="AC29" s="8"/>
    </row>
    <row r="30" spans="2:32" ht="15.75">
      <c r="D30" s="23" t="s">
        <v>9</v>
      </c>
      <c r="E30" s="23"/>
      <c r="G30" s="7" t="s">
        <v>14</v>
      </c>
      <c r="I30" s="4"/>
      <c r="J30" s="5"/>
      <c r="K30" s="22" t="s">
        <v>19</v>
      </c>
      <c r="L30" s="22"/>
      <c r="M30" s="22"/>
      <c r="N30" s="22"/>
      <c r="O30" s="22"/>
      <c r="P30" s="22"/>
      <c r="R30" s="14"/>
      <c r="S30" s="6"/>
      <c r="U30" s="8"/>
      <c r="W30" s="8"/>
      <c r="X30" s="8"/>
      <c r="AC30" s="8"/>
    </row>
    <row r="31" spans="2:32" ht="16.5" thickBot="1">
      <c r="B31" s="9" t="s">
        <v>15</v>
      </c>
      <c r="D31" s="10" t="s">
        <v>12</v>
      </c>
      <c r="E31" s="10" t="s">
        <v>13</v>
      </c>
      <c r="G31" s="23" t="s">
        <v>13</v>
      </c>
      <c r="H31" s="23"/>
      <c r="I31" s="4"/>
      <c r="J31" s="11"/>
      <c r="L31" s="10"/>
      <c r="M31" s="10"/>
      <c r="R31" s="14"/>
      <c r="S31" s="6"/>
      <c r="U31" s="8"/>
      <c r="W31" s="8"/>
      <c r="X31" s="8"/>
    </row>
    <row r="32" spans="2:32" ht="16.5" thickBot="1">
      <c r="B32" s="8"/>
      <c r="D32" s="12"/>
      <c r="E32" s="12"/>
      <c r="G32" s="26"/>
      <c r="H32" s="26"/>
      <c r="I32" s="4"/>
      <c r="J32" s="5"/>
      <c r="L32" s="10"/>
      <c r="M32" s="10"/>
      <c r="O32" s="7"/>
      <c r="R32" s="5"/>
      <c r="S32" s="28" t="s">
        <v>20</v>
      </c>
      <c r="T32" s="28"/>
      <c r="U32" s="28"/>
      <c r="V32" s="28"/>
      <c r="W32" s="28"/>
      <c r="X32" s="28"/>
      <c r="Y32" s="28"/>
    </row>
    <row r="33" spans="2:25" ht="16.5" thickBot="1">
      <c r="B33" s="8"/>
      <c r="I33" s="4"/>
      <c r="J33" s="11" t="s">
        <v>11</v>
      </c>
      <c r="L33" s="10"/>
      <c r="M33" s="10" t="s">
        <v>13</v>
      </c>
      <c r="O33" s="6" t="s">
        <v>13</v>
      </c>
      <c r="P33" s="6"/>
      <c r="R33" s="11"/>
      <c r="S33" s="28"/>
      <c r="T33" s="28"/>
      <c r="U33" s="28"/>
      <c r="V33" s="28"/>
      <c r="W33" s="28"/>
      <c r="X33" s="28"/>
      <c r="Y33" s="28"/>
    </row>
    <row r="34" spans="2:25" ht="16.5" thickBot="1">
      <c r="B34" s="8"/>
      <c r="D34" s="24"/>
      <c r="E34" s="24"/>
      <c r="G34" s="7"/>
      <c r="I34" s="4"/>
      <c r="J34" s="5"/>
      <c r="L34" s="12"/>
      <c r="M34" s="12"/>
      <c r="N34" s="7"/>
      <c r="O34" s="26"/>
      <c r="P34" s="26"/>
      <c r="R34" s="5"/>
      <c r="S34" s="28"/>
      <c r="T34" s="28"/>
      <c r="U34" s="28"/>
      <c r="V34" s="28"/>
      <c r="W34" s="28"/>
      <c r="X34" s="28"/>
      <c r="Y34" s="28"/>
    </row>
    <row r="35" spans="2:25" ht="15.75">
      <c r="B35" s="9"/>
      <c r="D35" s="24"/>
      <c r="E35" s="24"/>
      <c r="G35" s="7"/>
      <c r="I35" s="4"/>
      <c r="J35" s="5"/>
      <c r="R35" s="5"/>
      <c r="S35" s="8"/>
      <c r="X35" s="8"/>
    </row>
    <row r="36" spans="2:25" ht="15.75">
      <c r="D36" s="24"/>
      <c r="E36" s="24"/>
      <c r="G36" s="7"/>
      <c r="I36" s="4"/>
      <c r="J36" s="5"/>
      <c r="L36" s="10" t="s">
        <v>9</v>
      </c>
      <c r="M36" s="10"/>
      <c r="O36" s="7" t="s">
        <v>14</v>
      </c>
      <c r="R36" s="5"/>
      <c r="U36" s="8"/>
      <c r="X36" s="8"/>
    </row>
    <row r="37" spans="2:25" ht="15.75">
      <c r="D37" s="24"/>
      <c r="E37" s="24"/>
      <c r="G37" s="7"/>
      <c r="I37" s="4"/>
      <c r="J37" s="11" t="s">
        <v>15</v>
      </c>
      <c r="L37" s="10" t="s">
        <v>12</v>
      </c>
      <c r="M37" s="10" t="s">
        <v>13</v>
      </c>
      <c r="O37" s="27" t="s">
        <v>13</v>
      </c>
      <c r="P37" s="27"/>
      <c r="R37" s="11"/>
      <c r="S37" s="6"/>
      <c r="T37" s="6"/>
      <c r="U37" s="8"/>
      <c r="X37" s="8"/>
    </row>
    <row r="38" spans="2:25" ht="15.75">
      <c r="D38" s="24"/>
      <c r="E38" s="24"/>
      <c r="G38" s="7"/>
      <c r="J38" s="8"/>
      <c r="L38" s="12"/>
      <c r="M38" s="12"/>
      <c r="N38" s="8"/>
      <c r="O38" s="26"/>
      <c r="P38" s="26"/>
      <c r="R38" s="5"/>
      <c r="U38" s="8"/>
      <c r="X38" s="8"/>
    </row>
    <row r="39" spans="2:25" ht="15.75">
      <c r="G39" s="7"/>
    </row>
  </sheetData>
  <mergeCells count="52">
    <mergeCell ref="D35:E35"/>
    <mergeCell ref="D36:E36"/>
    <mergeCell ref="D37:E37"/>
    <mergeCell ref="O37:P37"/>
    <mergeCell ref="D38:E38"/>
    <mergeCell ref="O38:P38"/>
    <mergeCell ref="D30:E30"/>
    <mergeCell ref="K30:P30"/>
    <mergeCell ref="G31:H31"/>
    <mergeCell ref="G32:H32"/>
    <mergeCell ref="S32:Y34"/>
    <mergeCell ref="D34:E34"/>
    <mergeCell ref="O34:P34"/>
    <mergeCell ref="D26:E26"/>
    <mergeCell ref="S26:T26"/>
    <mergeCell ref="G27:H27"/>
    <mergeCell ref="V27:W27"/>
    <mergeCell ref="G28:H28"/>
    <mergeCell ref="O28:P28"/>
    <mergeCell ref="V28:W28"/>
    <mergeCell ref="D20:E20"/>
    <mergeCell ref="K20:P20"/>
    <mergeCell ref="S20:X20"/>
    <mergeCell ref="V23:W23"/>
    <mergeCell ref="C24:H24"/>
    <mergeCell ref="O24:P24"/>
    <mergeCell ref="V24:W24"/>
    <mergeCell ref="G17:H17"/>
    <mergeCell ref="O17:P17"/>
    <mergeCell ref="AD17:AE17"/>
    <mergeCell ref="G18:H18"/>
    <mergeCell ref="O18:P18"/>
    <mergeCell ref="V18:W18"/>
    <mergeCell ref="G14:H14"/>
    <mergeCell ref="O14:P14"/>
    <mergeCell ref="V14:W14"/>
    <mergeCell ref="L16:M16"/>
    <mergeCell ref="S16:T16"/>
    <mergeCell ref="AA16:AB16"/>
    <mergeCell ref="D12:E12"/>
    <mergeCell ref="L12:M12"/>
    <mergeCell ref="G13:H13"/>
    <mergeCell ref="O13:P13"/>
    <mergeCell ref="V13:W13"/>
    <mergeCell ref="AD13:AE13"/>
    <mergeCell ref="I2:R2"/>
    <mergeCell ref="I4:T5"/>
    <mergeCell ref="I6:R6"/>
    <mergeCell ref="I8:R8"/>
    <mergeCell ref="C10:H10"/>
    <mergeCell ref="K10:P10"/>
    <mergeCell ref="S10:X10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workbookViewId="0">
      <selection activeCell="F18" sqref="F18"/>
    </sheetView>
  </sheetViews>
  <sheetFormatPr defaultRowHeight="12.75"/>
  <cols>
    <col min="1" max="1" width="4.25" customWidth="1"/>
    <col min="2" max="2" width="20.5" customWidth="1"/>
    <col min="3" max="3" width="22.125" customWidth="1"/>
    <col min="4" max="5" width="8" customWidth="1"/>
    <col min="6" max="6" width="6.125" customWidth="1"/>
    <col min="7" max="7" width="5.875" customWidth="1"/>
    <col min="8" max="8" width="7.125" customWidth="1"/>
    <col min="9" max="9" width="7" customWidth="1"/>
    <col min="10" max="10" width="6.875" customWidth="1"/>
    <col min="11" max="11" width="10.625" customWidth="1"/>
    <col min="12" max="12" width="7.875" customWidth="1"/>
    <col min="13" max="1024" width="8" customWidth="1"/>
  </cols>
  <sheetData>
    <row r="1" spans="1:13" ht="14.2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3" ht="18">
      <c r="A2" s="29"/>
      <c r="B2" s="29"/>
      <c r="C2" s="31"/>
      <c r="D2" s="32" t="s">
        <v>21</v>
      </c>
      <c r="E2" s="33"/>
      <c r="F2" s="33"/>
      <c r="G2" s="33"/>
      <c r="H2" s="29"/>
      <c r="I2" s="29"/>
      <c r="J2" s="29"/>
      <c r="K2" s="29"/>
      <c r="L2" s="29"/>
      <c r="M2" s="30"/>
    </row>
    <row r="3" spans="1:13" ht="15">
      <c r="A3" s="29"/>
      <c r="B3" s="29"/>
      <c r="C3" s="31"/>
      <c r="D3" s="29" t="s">
        <v>22</v>
      </c>
      <c r="E3" s="29"/>
      <c r="G3" s="29"/>
      <c r="J3" s="29"/>
      <c r="K3" s="34"/>
      <c r="L3" s="29"/>
      <c r="M3" s="30"/>
    </row>
    <row r="4" spans="1:13" ht="15">
      <c r="A4" s="35"/>
      <c r="B4" s="35"/>
      <c r="C4" s="31"/>
      <c r="D4" s="34" t="s">
        <v>23</v>
      </c>
      <c r="E4" s="35"/>
      <c r="F4" s="35"/>
      <c r="G4" s="35"/>
      <c r="H4" s="35"/>
      <c r="I4" s="35"/>
      <c r="J4" s="35"/>
      <c r="K4" s="35"/>
      <c r="L4" s="35"/>
      <c r="M4" s="36"/>
    </row>
    <row r="5" spans="1:13" ht="15.75">
      <c r="A5" s="35"/>
      <c r="B5" s="35"/>
      <c r="C5" s="31"/>
      <c r="D5" s="32" t="s">
        <v>24</v>
      </c>
      <c r="F5" s="104" t="s">
        <v>25</v>
      </c>
      <c r="G5" s="104"/>
      <c r="H5" s="104"/>
      <c r="I5" s="104"/>
      <c r="J5" s="104"/>
      <c r="K5" s="104"/>
      <c r="L5" s="104"/>
      <c r="M5" s="37"/>
    </row>
    <row r="6" spans="1:13" ht="15.75">
      <c r="A6" s="35"/>
      <c r="B6" s="35"/>
      <c r="C6" s="31"/>
      <c r="D6" s="32"/>
      <c r="F6" s="38"/>
      <c r="G6" s="39"/>
      <c r="H6" s="39"/>
      <c r="I6" s="39"/>
      <c r="J6" s="39"/>
      <c r="K6" s="39"/>
      <c r="L6" s="39"/>
      <c r="M6" s="37"/>
    </row>
    <row r="7" spans="1:13" ht="15.75">
      <c r="A7" s="35"/>
      <c r="B7" s="35"/>
      <c r="C7" s="31"/>
      <c r="D7" s="32"/>
      <c r="F7" s="40" t="s">
        <v>26</v>
      </c>
      <c r="G7" s="41"/>
      <c r="H7" s="41"/>
      <c r="I7" s="41"/>
      <c r="J7" s="39"/>
      <c r="K7" s="39"/>
      <c r="L7" s="39"/>
      <c r="M7" s="37"/>
    </row>
    <row r="8" spans="1:13" ht="15.75">
      <c r="A8" s="35"/>
      <c r="B8" s="35"/>
      <c r="C8" s="31"/>
      <c r="D8" s="32" t="s">
        <v>27</v>
      </c>
      <c r="F8" s="104" t="s">
        <v>28</v>
      </c>
      <c r="G8" s="104"/>
      <c r="H8" s="42" t="s">
        <v>29</v>
      </c>
      <c r="I8" s="42"/>
      <c r="J8" s="42"/>
      <c r="K8" s="42"/>
      <c r="L8" s="39"/>
      <c r="M8" s="37"/>
    </row>
    <row r="9" spans="1:13" ht="15.75">
      <c r="A9" s="29"/>
      <c r="B9" s="29"/>
      <c r="C9" s="31"/>
      <c r="D9" s="32" t="s">
        <v>30</v>
      </c>
      <c r="F9" s="105">
        <v>44598</v>
      </c>
      <c r="G9" s="105"/>
      <c r="H9" s="39"/>
      <c r="I9" s="39"/>
      <c r="J9" s="29"/>
      <c r="K9" s="29"/>
      <c r="L9" s="42"/>
      <c r="M9" s="43"/>
    </row>
    <row r="10" spans="1:13" ht="14.25">
      <c r="A10" s="29"/>
      <c r="B10" s="29"/>
      <c r="C10" s="29"/>
      <c r="L10" s="29"/>
      <c r="M10" s="30"/>
    </row>
    <row r="11" spans="1:13" ht="68.25" thickBot="1">
      <c r="A11" s="44" t="s">
        <v>31</v>
      </c>
      <c r="B11" s="45" t="s">
        <v>32</v>
      </c>
      <c r="C11" s="46" t="s">
        <v>33</v>
      </c>
      <c r="D11" s="47" t="s">
        <v>34</v>
      </c>
      <c r="E11" s="47" t="s">
        <v>35</v>
      </c>
      <c r="F11" s="48" t="s">
        <v>36</v>
      </c>
      <c r="G11" s="48" t="s">
        <v>37</v>
      </c>
      <c r="H11" s="49" t="s">
        <v>38</v>
      </c>
      <c r="I11" s="48" t="s">
        <v>39</v>
      </c>
      <c r="J11" s="50" t="s">
        <v>40</v>
      </c>
      <c r="K11" s="51" t="s">
        <v>41</v>
      </c>
      <c r="L11" s="52" t="s">
        <v>42</v>
      </c>
      <c r="M11" s="53" t="s">
        <v>43</v>
      </c>
    </row>
    <row r="12" spans="1:13" ht="15" thickBot="1">
      <c r="B12" s="54"/>
      <c r="C12" s="55"/>
      <c r="D12" s="56"/>
      <c r="E12" s="56"/>
      <c r="F12" s="57"/>
      <c r="G12" s="58"/>
      <c r="H12" s="58"/>
      <c r="I12" s="58"/>
      <c r="J12" s="58"/>
      <c r="K12" s="59"/>
      <c r="L12" s="60">
        <v>0</v>
      </c>
      <c r="M12" s="61">
        <f>SUM(K12:L12)</f>
        <v>0</v>
      </c>
    </row>
    <row r="13" spans="1:13" ht="15" thickBot="1">
      <c r="A13" s="62">
        <v>1</v>
      </c>
      <c r="B13" s="63" t="s">
        <v>44</v>
      </c>
      <c r="C13" s="64" t="s">
        <v>45</v>
      </c>
      <c r="D13" s="65">
        <v>142389</v>
      </c>
      <c r="E13" s="65">
        <v>142389</v>
      </c>
      <c r="F13" s="65" t="s">
        <v>46</v>
      </c>
      <c r="G13" s="44"/>
      <c r="H13" s="44" t="s">
        <v>46</v>
      </c>
      <c r="I13" s="44" t="s">
        <v>46</v>
      </c>
      <c r="J13" s="44" t="s">
        <v>46</v>
      </c>
      <c r="K13" s="66"/>
      <c r="L13" s="106"/>
      <c r="M13" s="107">
        <f>SUM(K13:L21)</f>
        <v>0</v>
      </c>
    </row>
    <row r="14" spans="1:13" ht="15" thickBot="1">
      <c r="A14" s="62">
        <v>2</v>
      </c>
      <c r="B14" s="67" t="s">
        <v>47</v>
      </c>
      <c r="C14" s="68" t="s">
        <v>45</v>
      </c>
      <c r="D14" s="69">
        <v>114332</v>
      </c>
      <c r="E14" s="69">
        <v>114332</v>
      </c>
      <c r="F14" s="65" t="s">
        <v>46</v>
      </c>
      <c r="G14" s="65"/>
      <c r="H14" s="44" t="s">
        <v>46</v>
      </c>
      <c r="I14" s="44" t="s">
        <v>46</v>
      </c>
      <c r="J14" s="65" t="s">
        <v>46</v>
      </c>
      <c r="K14" s="70"/>
      <c r="L14" s="106"/>
      <c r="M14" s="107"/>
    </row>
    <row r="15" spans="1:13" ht="15" thickBot="1">
      <c r="A15" s="62">
        <v>3</v>
      </c>
      <c r="B15" s="71" t="s">
        <v>48</v>
      </c>
      <c r="C15" s="68" t="s">
        <v>45</v>
      </c>
      <c r="D15" s="44">
        <v>410097</v>
      </c>
      <c r="E15" s="44">
        <v>410097</v>
      </c>
      <c r="F15" s="65" t="s">
        <v>46</v>
      </c>
      <c r="G15" s="65"/>
      <c r="H15" s="44" t="s">
        <v>46</v>
      </c>
      <c r="I15" s="44" t="s">
        <v>46</v>
      </c>
      <c r="J15" s="65" t="s">
        <v>46</v>
      </c>
      <c r="K15" s="70"/>
      <c r="L15" s="106"/>
      <c r="M15" s="107"/>
    </row>
    <row r="16" spans="1:13" ht="15" thickBot="1">
      <c r="A16" s="62">
        <v>4</v>
      </c>
      <c r="B16" s="71" t="s">
        <v>49</v>
      </c>
      <c r="C16" s="68" t="s">
        <v>50</v>
      </c>
      <c r="D16" s="232">
        <v>560799</v>
      </c>
      <c r="E16" s="92">
        <v>560799</v>
      </c>
      <c r="F16" s="65" t="s">
        <v>46</v>
      </c>
      <c r="G16" s="65"/>
      <c r="H16" s="44" t="s">
        <v>46</v>
      </c>
      <c r="I16" s="44" t="s">
        <v>46</v>
      </c>
      <c r="J16" s="44" t="s">
        <v>46</v>
      </c>
      <c r="K16" s="70"/>
      <c r="L16" s="106"/>
      <c r="M16" s="107"/>
    </row>
    <row r="17" spans="1:13" ht="15" thickBot="1">
      <c r="A17" s="62">
        <v>5</v>
      </c>
      <c r="B17" s="71" t="s">
        <v>51</v>
      </c>
      <c r="C17" s="68" t="s">
        <v>50</v>
      </c>
      <c r="D17" s="231">
        <v>1182132</v>
      </c>
      <c r="E17" s="231">
        <v>1182132</v>
      </c>
      <c r="F17" s="65" t="s">
        <v>46</v>
      </c>
      <c r="G17" s="65"/>
      <c r="H17" s="44" t="s">
        <v>46</v>
      </c>
      <c r="I17" s="44" t="s">
        <v>46</v>
      </c>
      <c r="J17" s="44" t="s">
        <v>46</v>
      </c>
      <c r="K17" s="70"/>
      <c r="L17" s="106"/>
      <c r="M17" s="107"/>
    </row>
    <row r="18" spans="1:13" ht="15" thickBot="1">
      <c r="A18" s="62">
        <v>6</v>
      </c>
      <c r="B18" s="63"/>
      <c r="C18" s="64"/>
      <c r="D18" s="65"/>
      <c r="E18" s="65"/>
      <c r="F18" s="65"/>
      <c r="G18" s="44"/>
      <c r="H18" s="44"/>
      <c r="I18" s="44"/>
      <c r="J18" s="44"/>
      <c r="K18" s="70"/>
      <c r="L18" s="106"/>
      <c r="M18" s="107"/>
    </row>
    <row r="19" spans="1:13" ht="15" thickBot="1">
      <c r="A19" s="62">
        <v>7</v>
      </c>
      <c r="B19" s="63"/>
      <c r="C19" s="64"/>
      <c r="D19" s="65"/>
      <c r="E19" s="65"/>
      <c r="F19" s="65"/>
      <c r="G19" s="44"/>
      <c r="H19" s="44"/>
      <c r="I19" s="44"/>
      <c r="J19" s="44"/>
      <c r="K19" s="70"/>
      <c r="L19" s="106"/>
      <c r="M19" s="107"/>
    </row>
    <row r="20" spans="1:13" ht="15" thickBot="1">
      <c r="A20" s="62">
        <v>8</v>
      </c>
      <c r="K20" s="70"/>
      <c r="L20" s="106"/>
      <c r="M20" s="107"/>
    </row>
    <row r="21" spans="1:13" ht="15" thickBot="1">
      <c r="A21" s="62">
        <v>9</v>
      </c>
      <c r="B21" s="74"/>
      <c r="C21" s="75"/>
      <c r="D21" s="76"/>
      <c r="E21" s="76"/>
      <c r="F21" s="76"/>
      <c r="G21" s="77"/>
      <c r="H21" s="77"/>
      <c r="I21" s="77"/>
      <c r="J21" s="77"/>
      <c r="K21" s="78"/>
      <c r="L21" s="106"/>
      <c r="M21" s="107"/>
    </row>
    <row r="22" spans="1:13" ht="15" thickBot="1">
      <c r="A22" s="62">
        <v>10</v>
      </c>
      <c r="B22" s="79"/>
      <c r="C22" s="80"/>
      <c r="D22" s="81"/>
      <c r="E22" s="81"/>
      <c r="F22" s="82"/>
      <c r="G22" s="83"/>
      <c r="H22" s="83"/>
      <c r="I22" s="83"/>
      <c r="J22" s="82"/>
      <c r="K22" s="66"/>
      <c r="L22" s="108"/>
      <c r="M22" s="109">
        <f>SUM(K22:L25)</f>
        <v>0</v>
      </c>
    </row>
    <row r="23" spans="1:13" ht="15" thickBot="1">
      <c r="A23" s="62">
        <v>11</v>
      </c>
      <c r="B23" s="84"/>
      <c r="C23" s="68"/>
      <c r="D23" s="69"/>
      <c r="E23" s="69"/>
      <c r="F23" s="65"/>
      <c r="G23" s="44"/>
      <c r="H23" s="44"/>
      <c r="I23" s="44"/>
      <c r="J23" s="65"/>
      <c r="K23" s="70"/>
      <c r="L23" s="108"/>
      <c r="M23" s="109"/>
    </row>
    <row r="24" spans="1:13" ht="15" thickBot="1">
      <c r="A24" s="62">
        <v>12</v>
      </c>
      <c r="B24" s="84"/>
      <c r="C24" s="68"/>
      <c r="D24" s="69"/>
      <c r="E24" s="69"/>
      <c r="F24" s="65"/>
      <c r="G24" s="44"/>
      <c r="H24" s="44"/>
      <c r="I24" s="44"/>
      <c r="J24" s="65"/>
      <c r="K24" s="70"/>
      <c r="L24" s="108"/>
      <c r="M24" s="109"/>
    </row>
    <row r="25" spans="1:13" ht="14.25">
      <c r="A25" s="62">
        <v>13</v>
      </c>
      <c r="B25" s="84"/>
      <c r="C25" s="68"/>
      <c r="D25" s="69"/>
      <c r="E25" s="72"/>
      <c r="F25" s="65"/>
      <c r="G25" s="44"/>
      <c r="H25" s="44"/>
      <c r="I25" s="44"/>
      <c r="J25" s="65"/>
      <c r="K25" s="70"/>
      <c r="L25" s="108"/>
      <c r="M25" s="109"/>
    </row>
    <row r="26" spans="1:13" ht="14.25">
      <c r="A26" s="62">
        <v>14</v>
      </c>
      <c r="B26" s="71"/>
      <c r="C26" s="68"/>
      <c r="D26" s="69"/>
      <c r="E26" s="69"/>
      <c r="F26" s="65"/>
      <c r="G26" s="44"/>
      <c r="H26" s="44"/>
      <c r="I26" s="44"/>
      <c r="J26" s="65"/>
      <c r="K26" s="70"/>
      <c r="L26" s="110"/>
      <c r="M26" s="111">
        <f>SUM(K26:L29)</f>
        <v>0</v>
      </c>
    </row>
    <row r="27" spans="1:13" ht="14.25">
      <c r="A27" s="62">
        <v>15</v>
      </c>
      <c r="B27" s="71"/>
      <c r="C27" s="68"/>
      <c r="D27" s="69"/>
      <c r="E27" s="69"/>
      <c r="F27" s="65"/>
      <c r="G27" s="65"/>
      <c r="H27" s="65"/>
      <c r="I27" s="65"/>
      <c r="J27" s="65"/>
      <c r="K27" s="70"/>
      <c r="L27" s="110"/>
      <c r="M27" s="111"/>
    </row>
    <row r="28" spans="1:13" ht="14.25">
      <c r="A28" s="62">
        <v>16</v>
      </c>
      <c r="K28" s="85"/>
      <c r="L28" s="110"/>
      <c r="M28" s="111"/>
    </row>
    <row r="29" spans="1:13" ht="14.25">
      <c r="A29" s="62">
        <v>17</v>
      </c>
      <c r="B29" s="67"/>
      <c r="C29" s="68"/>
      <c r="D29" s="69"/>
      <c r="E29" s="69"/>
      <c r="F29" s="65"/>
      <c r="G29" s="65"/>
      <c r="H29" s="44"/>
      <c r="I29" s="44"/>
      <c r="J29" s="65"/>
      <c r="K29" s="85"/>
      <c r="L29" s="110"/>
      <c r="M29" s="111"/>
    </row>
    <row r="30" spans="1:13" ht="14.25">
      <c r="A30" s="62">
        <v>18</v>
      </c>
      <c r="K30" s="85"/>
      <c r="L30" s="110"/>
      <c r="M30" s="112">
        <f>SUM(K30:L33)</f>
        <v>0</v>
      </c>
    </row>
    <row r="31" spans="1:13" ht="14.25">
      <c r="A31" s="62">
        <v>19</v>
      </c>
      <c r="B31" s="71"/>
      <c r="C31" s="68"/>
      <c r="D31" s="73"/>
      <c r="E31" s="73"/>
      <c r="F31" s="65"/>
      <c r="G31" s="65"/>
      <c r="H31" s="44"/>
      <c r="I31" s="44"/>
      <c r="J31" s="65"/>
      <c r="K31" s="85"/>
      <c r="L31" s="110"/>
      <c r="M31" s="112"/>
    </row>
    <row r="32" spans="1:13" ht="14.25">
      <c r="A32" s="62">
        <v>20</v>
      </c>
      <c r="K32" s="85"/>
      <c r="L32" s="110"/>
      <c r="M32" s="112"/>
    </row>
    <row r="33" spans="1:13" ht="14.25">
      <c r="A33" s="62">
        <v>21</v>
      </c>
      <c r="K33" s="85"/>
      <c r="L33" s="110"/>
      <c r="M33" s="112"/>
    </row>
    <row r="34" spans="1:13" ht="14.25">
      <c r="A34" s="62">
        <v>22</v>
      </c>
      <c r="B34" s="86"/>
      <c r="C34" s="87"/>
      <c r="D34" s="69"/>
      <c r="E34" s="69"/>
      <c r="F34" s="88"/>
      <c r="G34" s="65"/>
      <c r="H34" s="44"/>
      <c r="I34" s="44"/>
      <c r="J34" s="44"/>
      <c r="K34" s="85"/>
      <c r="L34" s="110"/>
      <c r="M34" s="112">
        <f>SUM(K34:L36)</f>
        <v>0</v>
      </c>
    </row>
    <row r="35" spans="1:13" ht="14.25">
      <c r="A35" s="62">
        <v>23</v>
      </c>
      <c r="B35" s="86"/>
      <c r="C35" s="87"/>
      <c r="D35" s="69"/>
      <c r="E35" s="69"/>
      <c r="F35" s="88"/>
      <c r="G35" s="65"/>
      <c r="H35" s="44"/>
      <c r="I35" s="44"/>
      <c r="J35" s="65"/>
      <c r="K35" s="85"/>
      <c r="L35" s="110"/>
      <c r="M35" s="112"/>
    </row>
    <row r="36" spans="1:13" ht="14.25">
      <c r="A36" s="62">
        <v>24</v>
      </c>
      <c r="B36" s="86"/>
      <c r="C36" s="87"/>
      <c r="D36" s="69"/>
      <c r="E36" s="69"/>
      <c r="F36" s="89"/>
      <c r="G36" s="44"/>
      <c r="H36" s="44"/>
      <c r="I36" s="44"/>
      <c r="J36" s="90"/>
      <c r="K36" s="85"/>
      <c r="L36" s="110"/>
      <c r="M36" s="112"/>
    </row>
    <row r="37" spans="1:13" ht="14.25">
      <c r="A37" s="62">
        <v>25</v>
      </c>
      <c r="B37" s="71"/>
      <c r="C37" s="87"/>
      <c r="D37" s="69"/>
      <c r="E37" s="69"/>
      <c r="F37" s="89"/>
      <c r="G37" s="44"/>
      <c r="H37" s="44"/>
      <c r="I37" s="44"/>
      <c r="J37" s="44"/>
      <c r="K37" s="85"/>
      <c r="L37" s="110"/>
      <c r="M37" s="113">
        <f>SUM(K37:L40)</f>
        <v>0</v>
      </c>
    </row>
    <row r="38" spans="1:13" ht="14.25">
      <c r="A38" s="62">
        <v>26</v>
      </c>
      <c r="B38" s="71"/>
      <c r="C38" s="87"/>
      <c r="D38" s="65"/>
      <c r="E38" s="65"/>
      <c r="F38" s="89"/>
      <c r="G38" s="44"/>
      <c r="H38" s="44"/>
      <c r="I38" s="44"/>
      <c r="J38" s="44"/>
      <c r="K38" s="85"/>
      <c r="L38" s="110"/>
      <c r="M38" s="113"/>
    </row>
    <row r="39" spans="1:13" ht="14.25">
      <c r="A39" s="62">
        <v>27</v>
      </c>
      <c r="B39" s="91"/>
      <c r="C39" s="87"/>
      <c r="D39" s="65"/>
      <c r="E39" s="65"/>
      <c r="F39" s="89"/>
      <c r="G39" s="72"/>
      <c r="H39" s="44"/>
      <c r="I39" s="44"/>
      <c r="J39" s="44"/>
      <c r="K39" s="85"/>
      <c r="L39" s="110"/>
      <c r="M39" s="113"/>
    </row>
    <row r="40" spans="1:13" ht="14.25">
      <c r="A40" s="62">
        <v>28</v>
      </c>
      <c r="B40" s="71"/>
      <c r="C40" s="87"/>
      <c r="D40" s="44"/>
      <c r="E40" s="44"/>
      <c r="F40" s="89"/>
      <c r="G40" s="44"/>
      <c r="H40" s="44"/>
      <c r="I40" s="44"/>
      <c r="J40" s="44"/>
      <c r="K40" s="85"/>
      <c r="L40" s="110"/>
      <c r="M40" s="113"/>
    </row>
    <row r="41" spans="1:13" ht="14.25">
      <c r="A41" s="62">
        <v>29</v>
      </c>
      <c r="B41" s="91"/>
      <c r="C41" s="87"/>
      <c r="D41" s="69"/>
      <c r="E41" s="69"/>
      <c r="F41" s="88"/>
      <c r="G41" s="65"/>
      <c r="H41" s="44"/>
      <c r="I41" s="44"/>
      <c r="J41" s="44"/>
      <c r="K41" s="85"/>
      <c r="L41" s="110"/>
      <c r="M41" s="112">
        <f>SUM(K41:L43)</f>
        <v>0</v>
      </c>
    </row>
    <row r="42" spans="1:13" ht="14.25">
      <c r="A42" s="62">
        <v>30</v>
      </c>
      <c r="B42" s="91"/>
      <c r="C42" s="87"/>
      <c r="D42" s="65"/>
      <c r="E42" s="65"/>
      <c r="F42" s="88"/>
      <c r="G42" s="65"/>
      <c r="H42" s="44"/>
      <c r="I42" s="44"/>
      <c r="J42" s="65"/>
      <c r="K42" s="85"/>
      <c r="L42" s="110"/>
      <c r="M42" s="112"/>
    </row>
    <row r="43" spans="1:13" ht="14.25">
      <c r="A43" s="62">
        <v>31</v>
      </c>
      <c r="B43" s="91"/>
      <c r="C43" s="87"/>
      <c r="D43" s="65"/>
      <c r="E43" s="65"/>
      <c r="F43" s="89"/>
      <c r="G43" s="44"/>
      <c r="H43" s="44"/>
      <c r="I43" s="44"/>
      <c r="J43" s="90"/>
      <c r="K43" s="85"/>
      <c r="L43" s="110"/>
      <c r="M43" s="112"/>
    </row>
    <row r="44" spans="1:13" ht="14.25">
      <c r="A44" s="62">
        <v>32</v>
      </c>
      <c r="B44" s="91"/>
      <c r="C44" s="87"/>
      <c r="D44" s="69"/>
      <c r="E44" s="69"/>
      <c r="F44" s="89"/>
      <c r="G44" s="44"/>
      <c r="H44" s="44"/>
      <c r="I44" s="44"/>
      <c r="J44" s="44"/>
      <c r="K44" s="85"/>
      <c r="L44" s="110"/>
      <c r="M44" s="112">
        <f>SUM(K44:L52)</f>
        <v>0</v>
      </c>
    </row>
    <row r="45" spans="1:13" ht="14.25">
      <c r="A45" s="62">
        <v>33</v>
      </c>
      <c r="B45" s="91"/>
      <c r="C45" s="87"/>
      <c r="D45" s="65"/>
      <c r="E45" s="65"/>
      <c r="F45" s="89"/>
      <c r="G45" s="44"/>
      <c r="H45" s="44"/>
      <c r="I45" s="44"/>
      <c r="J45" s="44"/>
      <c r="K45" s="85"/>
      <c r="L45" s="110"/>
      <c r="M45" s="112"/>
    </row>
    <row r="46" spans="1:13" ht="14.25">
      <c r="A46" s="62">
        <v>34</v>
      </c>
      <c r="B46" s="91"/>
      <c r="C46" s="87"/>
      <c r="D46" s="65"/>
      <c r="E46" s="65"/>
      <c r="F46" s="89"/>
      <c r="G46" s="44"/>
      <c r="H46" s="44"/>
      <c r="I46" s="44"/>
      <c r="J46" s="44"/>
      <c r="K46" s="85"/>
      <c r="L46" s="110"/>
      <c r="M46" s="112"/>
    </row>
    <row r="47" spans="1:13" ht="14.25">
      <c r="A47" s="62">
        <v>35</v>
      </c>
      <c r="B47" s="91"/>
      <c r="C47" s="87"/>
      <c r="D47" s="44"/>
      <c r="E47" s="44"/>
      <c r="F47" s="89"/>
      <c r="G47" s="44"/>
      <c r="H47" s="44"/>
      <c r="I47" s="44"/>
      <c r="J47" s="44"/>
      <c r="K47" s="85"/>
      <c r="L47" s="110"/>
      <c r="M47" s="112"/>
    </row>
    <row r="48" spans="1:13" ht="14.25">
      <c r="A48" s="62">
        <v>36</v>
      </c>
      <c r="B48" s="91"/>
      <c r="C48" s="87"/>
      <c r="D48" s="44"/>
      <c r="E48" s="44"/>
      <c r="F48" s="89"/>
      <c r="G48" s="44"/>
      <c r="H48" s="44"/>
      <c r="I48" s="44"/>
      <c r="J48" s="44"/>
      <c r="K48" s="85"/>
      <c r="L48" s="110"/>
      <c r="M48" s="112"/>
    </row>
    <row r="49" spans="1:13" ht="14.25">
      <c r="A49" s="62">
        <v>37</v>
      </c>
      <c r="B49" s="91"/>
      <c r="C49" s="87"/>
      <c r="D49" s="65"/>
      <c r="E49" s="65"/>
      <c r="F49" s="89"/>
      <c r="G49" s="44"/>
      <c r="H49" s="44"/>
      <c r="I49" s="44"/>
      <c r="J49" s="44"/>
      <c r="K49" s="85"/>
      <c r="L49" s="110"/>
      <c r="M49" s="112"/>
    </row>
    <row r="50" spans="1:13" ht="14.25">
      <c r="A50" s="62">
        <v>38</v>
      </c>
      <c r="B50" s="91"/>
      <c r="C50" s="87"/>
      <c r="D50" s="65"/>
      <c r="E50" s="65"/>
      <c r="F50" s="89"/>
      <c r="G50" s="44"/>
      <c r="H50" s="44"/>
      <c r="I50" s="44"/>
      <c r="J50" s="44"/>
      <c r="K50" s="85"/>
      <c r="L50" s="110"/>
      <c r="M50" s="112"/>
    </row>
    <row r="51" spans="1:13" ht="14.25">
      <c r="A51" s="62">
        <v>39</v>
      </c>
      <c r="B51" s="91"/>
      <c r="C51" s="87"/>
      <c r="D51" s="65"/>
      <c r="E51" s="65"/>
      <c r="F51" s="89"/>
      <c r="G51" s="44"/>
      <c r="H51" s="44"/>
      <c r="I51" s="44"/>
      <c r="J51" s="44"/>
      <c r="K51" s="85"/>
      <c r="L51" s="110"/>
      <c r="M51" s="112"/>
    </row>
    <row r="52" spans="1:13" ht="14.25">
      <c r="A52" s="62">
        <v>40</v>
      </c>
      <c r="B52" s="91"/>
      <c r="C52" s="87"/>
      <c r="D52" s="92"/>
      <c r="E52" s="92"/>
      <c r="F52" s="89"/>
      <c r="G52" s="44"/>
      <c r="H52" s="44"/>
      <c r="I52" s="44"/>
      <c r="J52" s="44"/>
      <c r="K52" s="85"/>
      <c r="L52" s="110"/>
      <c r="M52" s="112"/>
    </row>
    <row r="53" spans="1:13" ht="15" thickBot="1">
      <c r="A53" s="62"/>
      <c r="B53" s="93"/>
      <c r="C53" s="93"/>
      <c r="D53" s="94"/>
      <c r="E53" s="94"/>
      <c r="F53" s="93"/>
      <c r="G53" s="94"/>
      <c r="H53" s="93"/>
      <c r="I53" s="93"/>
      <c r="J53" s="93"/>
      <c r="K53" s="93"/>
      <c r="L53" s="95"/>
      <c r="M53" s="96"/>
    </row>
    <row r="54" spans="1:13" ht="15" thickBot="1">
      <c r="A54" s="62"/>
      <c r="B54" s="93"/>
      <c r="C54" s="93"/>
      <c r="D54" s="94"/>
      <c r="E54" s="94"/>
      <c r="F54" s="93"/>
      <c r="G54" s="94"/>
      <c r="H54" s="93"/>
      <c r="I54" s="93"/>
      <c r="J54" s="93"/>
      <c r="K54" s="97">
        <f>SUM(K12:K52)</f>
        <v>0</v>
      </c>
      <c r="L54" s="98">
        <f>SUM(L12:L52)</f>
        <v>0</v>
      </c>
      <c r="M54" s="99"/>
    </row>
    <row r="55" spans="1:13" ht="15" thickBot="1">
      <c r="A55" s="93"/>
      <c r="B55" s="93"/>
      <c r="C55" s="93"/>
      <c r="D55" s="94"/>
      <c r="E55" s="94"/>
      <c r="F55" s="93"/>
      <c r="G55" s="94"/>
      <c r="H55" s="93"/>
      <c r="I55" s="93"/>
      <c r="J55" s="93"/>
      <c r="K55" s="93"/>
      <c r="M55" s="100"/>
    </row>
    <row r="56" spans="1:13" ht="15.75" thickBot="1">
      <c r="A56" s="93"/>
      <c r="B56" s="93"/>
      <c r="C56" s="93"/>
      <c r="D56" s="94"/>
      <c r="E56" s="94"/>
      <c r="F56" s="93"/>
      <c r="G56" s="94"/>
      <c r="H56" s="93"/>
      <c r="I56" s="93"/>
      <c r="J56" s="101" t="s">
        <v>52</v>
      </c>
      <c r="K56" s="102">
        <f>SUM(M12:M52)</f>
        <v>0</v>
      </c>
      <c r="M56" s="103"/>
    </row>
    <row r="57" spans="1:13" ht="14.25"/>
  </sheetData>
  <mergeCells count="19">
    <mergeCell ref="L37:L40"/>
    <mergeCell ref="M37:M40"/>
    <mergeCell ref="L41:L43"/>
    <mergeCell ref="M41:M43"/>
    <mergeCell ref="L44:L52"/>
    <mergeCell ref="M44:M52"/>
    <mergeCell ref="L26:L29"/>
    <mergeCell ref="M26:M29"/>
    <mergeCell ref="L30:L33"/>
    <mergeCell ref="M30:M33"/>
    <mergeCell ref="L34:L36"/>
    <mergeCell ref="M34:M36"/>
    <mergeCell ref="F5:L5"/>
    <mergeCell ref="F8:G8"/>
    <mergeCell ref="F9:G9"/>
    <mergeCell ref="L13:L21"/>
    <mergeCell ref="M13:M21"/>
    <mergeCell ref="L22:L25"/>
    <mergeCell ref="M22:M25"/>
  </mergeCells>
  <pageMargins left="0.7" right="0.7" top="1.1437007874015748" bottom="1.1437007874015748" header="0.75" footer="0.75"/>
  <pageSetup paperSize="9" fitToWidth="0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7"/>
  <sheetViews>
    <sheetView tabSelected="1" workbookViewId="0">
      <selection activeCell="D18" sqref="D18"/>
    </sheetView>
  </sheetViews>
  <sheetFormatPr defaultRowHeight="15"/>
  <cols>
    <col min="1" max="1" width="4.625" style="119" customWidth="1"/>
    <col min="2" max="2" width="1.75" style="119" customWidth="1"/>
    <col min="3" max="3" width="27.625" style="120" customWidth="1"/>
    <col min="4" max="4" width="30.5" style="120" customWidth="1"/>
    <col min="5" max="7" width="5" style="120" customWidth="1"/>
    <col min="8" max="10" width="5" style="120" hidden="1" customWidth="1"/>
    <col min="11" max="11" width="8.375" style="120" customWidth="1"/>
    <col min="12" max="12" width="8.5" style="120" hidden="1" customWidth="1"/>
    <col min="13" max="20" width="4.375" style="120" customWidth="1"/>
    <col min="21" max="21" width="4.375" style="120" hidden="1" customWidth="1"/>
    <col min="22" max="22" width="4.375" style="120" customWidth="1"/>
    <col min="23" max="23" width="9.25" style="120" customWidth="1"/>
    <col min="24" max="24" width="9.375" style="120" customWidth="1"/>
    <col min="25" max="25" width="9.875" style="120" hidden="1" customWidth="1"/>
    <col min="26" max="26" width="8.75" style="120" hidden="1" customWidth="1"/>
    <col min="27" max="28" width="9" style="120" customWidth="1"/>
    <col min="29" max="29" width="10.625" style="120" hidden="1" customWidth="1"/>
    <col min="30" max="33" width="8.125" style="120" hidden="1" customWidth="1"/>
    <col min="34" max="34" width="4.5" style="120" hidden="1" customWidth="1"/>
    <col min="35" max="40" width="8.125" style="120" hidden="1" customWidth="1"/>
    <col min="41" max="1024" width="8.125" style="120" customWidth="1"/>
  </cols>
  <sheetData>
    <row r="1" spans="1:43" s="115" customFormat="1" ht="15.75">
      <c r="A1" s="114"/>
      <c r="B1" s="114"/>
    </row>
    <row r="2" spans="1:43" s="115" customFormat="1" ht="15.75" customHeight="1">
      <c r="A2" s="114"/>
      <c r="B2" s="114"/>
      <c r="D2" s="114"/>
      <c r="E2" s="154" t="str">
        <f>+Dati!I4</f>
        <v>" XXVIII TROFEO CITTA' DI CATANIA "</v>
      </c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16"/>
      <c r="U2" s="116"/>
      <c r="V2" s="116"/>
      <c r="W2" s="116"/>
      <c r="X2" s="116"/>
      <c r="Y2" s="116"/>
      <c r="Z2" s="116"/>
      <c r="AA2" s="116"/>
    </row>
    <row r="3" spans="1:43" s="115" customFormat="1" ht="15.75">
      <c r="A3" s="114"/>
      <c r="B3" s="114"/>
      <c r="D3" s="114"/>
      <c r="E3" s="114"/>
      <c r="F3" s="114"/>
      <c r="G3" s="114"/>
      <c r="H3" s="114"/>
      <c r="I3" s="114"/>
      <c r="J3" s="114"/>
      <c r="K3" s="116"/>
      <c r="P3" s="117"/>
      <c r="Q3" s="117"/>
      <c r="R3" s="116"/>
      <c r="S3" s="116"/>
      <c r="T3" s="116"/>
      <c r="U3" s="116"/>
      <c r="V3" s="116"/>
      <c r="W3" s="116"/>
      <c r="X3" s="116"/>
      <c r="Y3" s="116"/>
      <c r="Z3" s="116"/>
      <c r="AA3" s="116"/>
    </row>
    <row r="4" spans="1:43" s="115" customFormat="1" ht="15.75">
      <c r="A4" s="114"/>
      <c r="B4" s="114"/>
      <c r="E4" s="154" t="s">
        <v>53</v>
      </c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16"/>
      <c r="U4" s="116"/>
      <c r="V4" s="116"/>
      <c r="W4" s="116"/>
      <c r="X4" s="116"/>
      <c r="Y4" s="116"/>
      <c r="Z4" s="116"/>
      <c r="AA4" s="116"/>
    </row>
    <row r="5" spans="1:43" s="115" customFormat="1" ht="15.75">
      <c r="A5" s="114"/>
      <c r="B5" s="114"/>
      <c r="D5" s="114"/>
      <c r="E5" s="114"/>
      <c r="F5" s="114"/>
      <c r="K5" s="117"/>
      <c r="M5" s="117"/>
      <c r="N5" s="117"/>
      <c r="O5" s="118"/>
      <c r="T5" s="119"/>
      <c r="U5" s="119"/>
      <c r="V5" s="119"/>
      <c r="W5" s="119"/>
      <c r="X5" s="119"/>
      <c r="Y5" s="120"/>
      <c r="Z5" s="116"/>
      <c r="AA5" s="116"/>
    </row>
    <row r="6" spans="1:43" ht="15.75">
      <c r="D6" s="114"/>
      <c r="E6" s="154" t="str">
        <f>+Dati!I6</f>
        <v>MELILLI (SR)</v>
      </c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16"/>
      <c r="U6" s="116"/>
      <c r="V6" s="116"/>
    </row>
    <row r="7" spans="1:43" ht="15.75">
      <c r="E7" s="155">
        <f>+Dati!I8</f>
        <v>44598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</row>
    <row r="9" spans="1:43" s="123" customFormat="1" ht="15.75">
      <c r="A9" s="121"/>
      <c r="B9" s="121"/>
      <c r="C9" s="122"/>
      <c r="K9" s="124"/>
      <c r="L9" s="124"/>
      <c r="M9" s="156" t="s">
        <v>54</v>
      </c>
      <c r="N9" s="156"/>
      <c r="O9" s="156"/>
      <c r="P9" s="156"/>
      <c r="Q9" s="156"/>
      <c r="R9" s="156"/>
      <c r="S9" s="156"/>
      <c r="T9" s="156"/>
      <c r="U9" s="156"/>
      <c r="V9" s="156"/>
      <c r="W9" s="124"/>
      <c r="X9" s="124"/>
      <c r="Y9" s="124"/>
      <c r="Z9" s="124"/>
    </row>
    <row r="10" spans="1:43" s="134" customFormat="1" ht="48.75" customHeight="1">
      <c r="A10" s="125" t="s">
        <v>31</v>
      </c>
      <c r="B10" s="125"/>
      <c r="C10" s="126" t="s">
        <v>55</v>
      </c>
      <c r="D10" s="127" t="s">
        <v>56</v>
      </c>
      <c r="E10" s="157" t="s">
        <v>57</v>
      </c>
      <c r="F10" s="157"/>
      <c r="G10" s="157"/>
      <c r="H10" s="157" t="s">
        <v>58</v>
      </c>
      <c r="I10" s="157"/>
      <c r="J10" s="157"/>
      <c r="K10" s="128" t="s">
        <v>59</v>
      </c>
      <c r="L10" s="128" t="s">
        <v>60</v>
      </c>
      <c r="M10" s="129" t="s">
        <v>61</v>
      </c>
      <c r="N10" s="130" t="s">
        <v>62</v>
      </c>
      <c r="O10" s="130" t="s">
        <v>63</v>
      </c>
      <c r="P10" s="130" t="s">
        <v>64</v>
      </c>
      <c r="Q10" s="130" t="s">
        <v>65</v>
      </c>
      <c r="R10" s="130" t="s">
        <v>66</v>
      </c>
      <c r="S10" s="130" t="s">
        <v>67</v>
      </c>
      <c r="T10" s="130" t="s">
        <v>68</v>
      </c>
      <c r="U10" s="130" t="s">
        <v>69</v>
      </c>
      <c r="V10" s="130" t="s">
        <v>69</v>
      </c>
      <c r="W10" s="131" t="s">
        <v>70</v>
      </c>
      <c r="X10" s="131" t="s">
        <v>71</v>
      </c>
      <c r="Y10" s="131" t="s">
        <v>72</v>
      </c>
      <c r="Z10" s="131" t="s">
        <v>73</v>
      </c>
      <c r="AA10" s="132" t="s">
        <v>52</v>
      </c>
      <c r="AB10" s="133" t="s">
        <v>74</v>
      </c>
    </row>
    <row r="11" spans="1:43" s="138" customFormat="1" ht="9.75" customHeight="1">
      <c r="A11" s="135"/>
      <c r="B11" s="135"/>
      <c r="C11" s="136"/>
      <c r="D11" s="136"/>
      <c r="E11" s="136"/>
      <c r="F11" s="136"/>
      <c r="G11" s="136"/>
      <c r="H11" s="136"/>
      <c r="I11" s="136"/>
      <c r="J11" s="136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</row>
    <row r="12" spans="1:43" s="123" customFormat="1" ht="19.899999999999999" customHeight="1">
      <c r="A12" s="139">
        <v>1</v>
      </c>
      <c r="B12" s="140"/>
      <c r="C12" s="235" t="s">
        <v>75</v>
      </c>
      <c r="D12" s="141" t="s">
        <v>76</v>
      </c>
      <c r="E12" s="142">
        <v>8</v>
      </c>
      <c r="F12" s="142">
        <v>21</v>
      </c>
      <c r="G12" s="142">
        <v>0</v>
      </c>
      <c r="H12" s="142"/>
      <c r="I12" s="142"/>
      <c r="J12" s="142"/>
      <c r="K12" s="143"/>
      <c r="L12" s="144"/>
      <c r="M12" s="145">
        <v>350</v>
      </c>
      <c r="N12" s="142">
        <v>310</v>
      </c>
      <c r="O12" s="142">
        <v>360</v>
      </c>
      <c r="P12" s="142">
        <v>390</v>
      </c>
      <c r="Q12" s="142">
        <v>410</v>
      </c>
      <c r="R12" s="142">
        <v>350</v>
      </c>
      <c r="S12" s="142">
        <v>390</v>
      </c>
      <c r="T12" s="142">
        <v>420</v>
      </c>
      <c r="U12" s="142"/>
      <c r="V12" s="142">
        <v>360</v>
      </c>
      <c r="W12" s="146"/>
      <c r="X12" s="142"/>
      <c r="Y12" s="146"/>
      <c r="Z12" s="142"/>
      <c r="AA12" s="238">
        <v>3340</v>
      </c>
      <c r="AB12" s="147"/>
      <c r="AD12" s="148">
        <f t="shared" ref="AD12:AD42" si="0">+E12*6000+F12*100+G12</f>
        <v>50100</v>
      </c>
      <c r="AE12" s="149">
        <f t="shared" ref="AE12:AE42" si="1">+AD12</f>
        <v>50100</v>
      </c>
      <c r="AF12" s="148">
        <f t="shared" ref="AF12:AF42" si="2">+AD12+Y12*100</f>
        <v>50100</v>
      </c>
      <c r="AG12" s="149">
        <f t="shared" ref="AG12:AG42" si="3">+AF12*0.1</f>
        <v>5010</v>
      </c>
      <c r="AH12" s="150"/>
      <c r="AI12" s="148">
        <f t="shared" ref="AI12:AI42" si="4">+H12*6000+I12*100+J12</f>
        <v>0</v>
      </c>
      <c r="AJ12" s="149">
        <f t="shared" ref="AJ12:AJ42" si="5">+AI12*0.1</f>
        <v>0</v>
      </c>
      <c r="AK12" s="148">
        <f t="shared" ref="AK12:AK42" si="6">+AI12+AD12*100</f>
        <v>5010000</v>
      </c>
      <c r="AL12" s="149">
        <f t="shared" ref="AL12:AL42" si="7">+AK12*0.1</f>
        <v>501000</v>
      </c>
      <c r="AM12" s="150">
        <f t="shared" ref="AM12:AM42" si="8">+E12*6000+F12*100</f>
        <v>50100</v>
      </c>
      <c r="AN12" s="123">
        <f t="shared" ref="AN12:AN42" si="9">+IF(K12&gt;AM12,AM12+100,K12)</f>
        <v>0</v>
      </c>
      <c r="AO12" s="239"/>
      <c r="AP12" s="239"/>
      <c r="AQ12" s="239"/>
    </row>
    <row r="13" spans="1:43" s="123" customFormat="1" ht="19.899999999999999" customHeight="1">
      <c r="A13" s="139">
        <v>2</v>
      </c>
      <c r="B13" s="140"/>
      <c r="C13" s="235" t="s">
        <v>77</v>
      </c>
      <c r="D13" s="141" t="s">
        <v>45</v>
      </c>
      <c r="E13" s="142">
        <v>7</v>
      </c>
      <c r="F13" s="142">
        <v>47</v>
      </c>
      <c r="G13" s="142">
        <v>0</v>
      </c>
      <c r="H13" s="145"/>
      <c r="I13" s="142"/>
      <c r="J13" s="151"/>
      <c r="K13" s="143"/>
      <c r="L13" s="144"/>
      <c r="M13" s="145">
        <v>330</v>
      </c>
      <c r="N13" s="142">
        <v>410</v>
      </c>
      <c r="O13" s="142">
        <v>340</v>
      </c>
      <c r="P13" s="142">
        <v>300</v>
      </c>
      <c r="Q13" s="142">
        <v>450</v>
      </c>
      <c r="R13" s="142">
        <v>310</v>
      </c>
      <c r="S13" s="142">
        <v>255</v>
      </c>
      <c r="T13" s="142">
        <v>220</v>
      </c>
      <c r="U13" s="142"/>
      <c r="V13" s="142">
        <v>285</v>
      </c>
      <c r="W13" s="146"/>
      <c r="X13" s="142"/>
      <c r="Y13" s="146"/>
      <c r="Z13" s="142"/>
      <c r="AA13" s="238">
        <v>2900</v>
      </c>
      <c r="AB13" s="152"/>
      <c r="AD13" s="150">
        <f t="shared" si="0"/>
        <v>46700</v>
      </c>
      <c r="AE13" s="150">
        <f t="shared" si="1"/>
        <v>46700</v>
      </c>
      <c r="AF13" s="150">
        <f t="shared" si="2"/>
        <v>46700</v>
      </c>
      <c r="AG13" s="150">
        <f t="shared" si="3"/>
        <v>4670</v>
      </c>
      <c r="AH13" s="150"/>
      <c r="AI13" s="150">
        <f t="shared" si="4"/>
        <v>0</v>
      </c>
      <c r="AJ13" s="150">
        <f t="shared" si="5"/>
        <v>0</v>
      </c>
      <c r="AK13" s="150">
        <f t="shared" si="6"/>
        <v>4670000</v>
      </c>
      <c r="AL13" s="150">
        <f t="shared" si="7"/>
        <v>467000</v>
      </c>
      <c r="AM13" s="123">
        <f t="shared" si="8"/>
        <v>46700</v>
      </c>
      <c r="AN13" s="123">
        <f t="shared" si="9"/>
        <v>0</v>
      </c>
    </row>
    <row r="14" spans="1:43" s="123" customFormat="1" ht="19.899999999999999" customHeight="1">
      <c r="A14" s="139">
        <v>3</v>
      </c>
      <c r="B14" s="140"/>
      <c r="C14" s="235" t="s">
        <v>78</v>
      </c>
      <c r="D14" s="141" t="s">
        <v>45</v>
      </c>
      <c r="E14" s="142">
        <v>8</v>
      </c>
      <c r="F14" s="142">
        <v>48</v>
      </c>
      <c r="G14" s="142">
        <v>0</v>
      </c>
      <c r="H14" s="145"/>
      <c r="I14" s="142"/>
      <c r="J14" s="151"/>
      <c r="K14" s="143"/>
      <c r="L14" s="144"/>
      <c r="M14" s="145">
        <v>320</v>
      </c>
      <c r="N14" s="142">
        <v>360</v>
      </c>
      <c r="O14" s="142">
        <v>410</v>
      </c>
      <c r="P14" s="142">
        <v>340</v>
      </c>
      <c r="Q14" s="142">
        <v>275</v>
      </c>
      <c r="R14" s="142">
        <v>330</v>
      </c>
      <c r="S14" s="142">
        <v>175</v>
      </c>
      <c r="T14" s="142">
        <v>340</v>
      </c>
      <c r="U14" s="142"/>
      <c r="V14" s="142">
        <v>235</v>
      </c>
      <c r="W14" s="146"/>
      <c r="X14" s="142"/>
      <c r="Y14" s="146"/>
      <c r="Z14" s="142"/>
      <c r="AA14" s="238">
        <v>2785</v>
      </c>
      <c r="AB14" s="152"/>
      <c r="AD14" s="150">
        <f t="shared" si="0"/>
        <v>52800</v>
      </c>
      <c r="AE14" s="150">
        <f t="shared" si="1"/>
        <v>52800</v>
      </c>
      <c r="AF14" s="150">
        <f t="shared" si="2"/>
        <v>52800</v>
      </c>
      <c r="AG14" s="150">
        <f t="shared" si="3"/>
        <v>5280</v>
      </c>
      <c r="AH14" s="150"/>
      <c r="AI14" s="150">
        <f t="shared" si="4"/>
        <v>0</v>
      </c>
      <c r="AJ14" s="150">
        <f t="shared" si="5"/>
        <v>0</v>
      </c>
      <c r="AK14" s="150">
        <f t="shared" si="6"/>
        <v>5280000</v>
      </c>
      <c r="AL14" s="150">
        <f t="shared" si="7"/>
        <v>528000</v>
      </c>
      <c r="AM14" s="123">
        <f t="shared" si="8"/>
        <v>52800</v>
      </c>
      <c r="AN14" s="123">
        <f t="shared" si="9"/>
        <v>0</v>
      </c>
    </row>
    <row r="15" spans="1:43" s="123" customFormat="1" ht="19.899999999999999" customHeight="1">
      <c r="A15" s="139">
        <v>4</v>
      </c>
      <c r="B15" s="140"/>
      <c r="C15" s="235" t="s">
        <v>79</v>
      </c>
      <c r="D15" s="141" t="s">
        <v>45</v>
      </c>
      <c r="E15" s="142">
        <v>7</v>
      </c>
      <c r="F15" s="142">
        <v>40</v>
      </c>
      <c r="G15" s="142">
        <v>0</v>
      </c>
      <c r="H15" s="145"/>
      <c r="I15" s="142"/>
      <c r="J15" s="151"/>
      <c r="K15" s="143"/>
      <c r="L15" s="144"/>
      <c r="M15" s="145">
        <v>370</v>
      </c>
      <c r="N15" s="142">
        <v>330</v>
      </c>
      <c r="O15" s="142">
        <v>265</v>
      </c>
      <c r="P15" s="142">
        <v>340</v>
      </c>
      <c r="Q15" s="142">
        <v>230</v>
      </c>
      <c r="R15" s="142">
        <v>230</v>
      </c>
      <c r="S15" s="142">
        <v>260</v>
      </c>
      <c r="T15" s="142">
        <v>360</v>
      </c>
      <c r="U15" s="142"/>
      <c r="V15" s="142">
        <v>320</v>
      </c>
      <c r="W15" s="146"/>
      <c r="X15" s="142"/>
      <c r="Y15" s="146"/>
      <c r="Z15" s="142"/>
      <c r="AA15" s="238">
        <v>2705</v>
      </c>
      <c r="AB15" s="152"/>
      <c r="AC15" s="120"/>
      <c r="AD15" s="153">
        <f t="shared" si="0"/>
        <v>46000</v>
      </c>
      <c r="AE15" s="153">
        <f t="shared" si="1"/>
        <v>46000</v>
      </c>
      <c r="AF15" s="150">
        <f t="shared" si="2"/>
        <v>46000</v>
      </c>
      <c r="AG15" s="150">
        <f t="shared" si="3"/>
        <v>4600</v>
      </c>
      <c r="AH15" s="150"/>
      <c r="AI15" s="150">
        <f t="shared" si="4"/>
        <v>0</v>
      </c>
      <c r="AJ15" s="150">
        <f t="shared" si="5"/>
        <v>0</v>
      </c>
      <c r="AK15" s="150">
        <f t="shared" si="6"/>
        <v>4600000</v>
      </c>
      <c r="AL15" s="150">
        <f t="shared" si="7"/>
        <v>460000</v>
      </c>
      <c r="AM15" s="123">
        <f t="shared" si="8"/>
        <v>46000</v>
      </c>
      <c r="AN15" s="123">
        <f t="shared" si="9"/>
        <v>0</v>
      </c>
    </row>
    <row r="16" spans="1:43" s="123" customFormat="1" ht="19.899999999999999" customHeight="1">
      <c r="A16" s="139">
        <v>5</v>
      </c>
      <c r="B16" s="140"/>
      <c r="C16" s="235" t="s">
        <v>51</v>
      </c>
      <c r="D16" s="141" t="s">
        <v>76</v>
      </c>
      <c r="E16" s="142">
        <v>7</v>
      </c>
      <c r="F16" s="142">
        <v>36</v>
      </c>
      <c r="G16" s="142">
        <v>0</v>
      </c>
      <c r="H16" s="145"/>
      <c r="I16" s="142"/>
      <c r="J16" s="151"/>
      <c r="K16" s="143"/>
      <c r="L16" s="144"/>
      <c r="M16" s="145">
        <v>170</v>
      </c>
      <c r="N16" s="142">
        <v>285</v>
      </c>
      <c r="O16" s="142">
        <v>280</v>
      </c>
      <c r="P16" s="142">
        <v>195</v>
      </c>
      <c r="Q16" s="142">
        <v>260</v>
      </c>
      <c r="R16" s="142">
        <v>255</v>
      </c>
      <c r="S16" s="142">
        <v>250</v>
      </c>
      <c r="T16" s="142">
        <v>275</v>
      </c>
      <c r="U16" s="142"/>
      <c r="V16" s="142">
        <v>225</v>
      </c>
      <c r="W16" s="146"/>
      <c r="X16" s="142"/>
      <c r="Y16" s="146"/>
      <c r="Z16" s="142"/>
      <c r="AA16" s="238">
        <v>2195</v>
      </c>
      <c r="AB16" s="152"/>
      <c r="AC16" s="120"/>
      <c r="AD16" s="153">
        <f t="shared" si="0"/>
        <v>45600</v>
      </c>
      <c r="AE16" s="153">
        <f t="shared" si="1"/>
        <v>45600</v>
      </c>
      <c r="AF16" s="150">
        <f t="shared" si="2"/>
        <v>45600</v>
      </c>
      <c r="AG16" s="150">
        <f t="shared" si="3"/>
        <v>4560</v>
      </c>
      <c r="AH16" s="150"/>
      <c r="AI16" s="150">
        <f t="shared" si="4"/>
        <v>0</v>
      </c>
      <c r="AJ16" s="150">
        <f t="shared" si="5"/>
        <v>0</v>
      </c>
      <c r="AK16" s="150">
        <f t="shared" si="6"/>
        <v>4560000</v>
      </c>
      <c r="AL16" s="150">
        <f t="shared" si="7"/>
        <v>456000</v>
      </c>
      <c r="AM16" s="123">
        <f t="shared" si="8"/>
        <v>45600</v>
      </c>
      <c r="AN16" s="123">
        <f t="shared" si="9"/>
        <v>0</v>
      </c>
    </row>
    <row r="17" spans="1:40" s="123" customFormat="1" ht="19.899999999999999" customHeight="1">
      <c r="A17" s="139">
        <v>6</v>
      </c>
      <c r="B17" s="140"/>
      <c r="C17" s="233"/>
      <c r="D17" s="233"/>
      <c r="E17" s="142"/>
      <c r="F17" s="142"/>
      <c r="G17" s="142"/>
      <c r="H17" s="145"/>
      <c r="I17" s="142"/>
      <c r="J17" s="151"/>
      <c r="K17" s="143"/>
      <c r="L17" s="144"/>
      <c r="M17" s="145"/>
      <c r="N17" s="142"/>
      <c r="O17" s="142"/>
      <c r="P17" s="142"/>
      <c r="Q17" s="142"/>
      <c r="R17" s="142"/>
      <c r="S17" s="142"/>
      <c r="T17" s="142"/>
      <c r="U17" s="142"/>
      <c r="V17" s="142"/>
      <c r="W17" s="146"/>
      <c r="X17" s="142"/>
      <c r="Y17" s="146"/>
      <c r="Z17" s="142"/>
      <c r="AA17" s="147"/>
      <c r="AB17" s="152"/>
      <c r="AC17" s="120"/>
      <c r="AD17" s="153">
        <f t="shared" si="0"/>
        <v>0</v>
      </c>
      <c r="AE17" s="153">
        <f t="shared" si="1"/>
        <v>0</v>
      </c>
      <c r="AF17" s="150">
        <f t="shared" si="2"/>
        <v>0</v>
      </c>
      <c r="AG17" s="150">
        <f t="shared" si="3"/>
        <v>0</v>
      </c>
      <c r="AH17" s="150"/>
      <c r="AI17" s="150">
        <f t="shared" si="4"/>
        <v>0</v>
      </c>
      <c r="AJ17" s="150">
        <f t="shared" si="5"/>
        <v>0</v>
      </c>
      <c r="AK17" s="150">
        <f t="shared" si="6"/>
        <v>0</v>
      </c>
      <c r="AL17" s="150">
        <f t="shared" si="7"/>
        <v>0</v>
      </c>
      <c r="AM17" s="123">
        <f t="shared" si="8"/>
        <v>0</v>
      </c>
      <c r="AN17" s="123">
        <f t="shared" si="9"/>
        <v>0</v>
      </c>
    </row>
    <row r="18" spans="1:40" s="123" customFormat="1" ht="19.899999999999999" customHeight="1">
      <c r="A18" s="139">
        <v>7</v>
      </c>
      <c r="B18" s="140"/>
      <c r="C18" s="233"/>
      <c r="D18" s="233"/>
      <c r="E18" s="142"/>
      <c r="F18" s="142"/>
      <c r="G18" s="142"/>
      <c r="H18" s="145"/>
      <c r="I18" s="142"/>
      <c r="J18" s="151"/>
      <c r="K18" s="143"/>
      <c r="L18" s="144"/>
      <c r="M18" s="145"/>
      <c r="N18" s="142"/>
      <c r="O18" s="142"/>
      <c r="P18" s="142"/>
      <c r="Q18" s="142"/>
      <c r="R18" s="142"/>
      <c r="S18" s="142"/>
      <c r="T18" s="142"/>
      <c r="U18" s="142"/>
      <c r="V18" s="142"/>
      <c r="W18" s="146"/>
      <c r="X18" s="142"/>
      <c r="Y18" s="146"/>
      <c r="Z18" s="142"/>
      <c r="AA18" s="147"/>
      <c r="AB18" s="152"/>
      <c r="AD18" s="150">
        <f t="shared" si="0"/>
        <v>0</v>
      </c>
      <c r="AE18" s="150">
        <f t="shared" si="1"/>
        <v>0</v>
      </c>
      <c r="AF18" s="150">
        <f t="shared" si="2"/>
        <v>0</v>
      </c>
      <c r="AG18" s="150">
        <f t="shared" si="3"/>
        <v>0</v>
      </c>
      <c r="AH18" s="150"/>
      <c r="AI18" s="150">
        <f t="shared" si="4"/>
        <v>0</v>
      </c>
      <c r="AJ18" s="150">
        <f t="shared" si="5"/>
        <v>0</v>
      </c>
      <c r="AK18" s="150">
        <f t="shared" si="6"/>
        <v>0</v>
      </c>
      <c r="AL18" s="150">
        <f t="shared" si="7"/>
        <v>0</v>
      </c>
      <c r="AM18" s="123">
        <f t="shared" si="8"/>
        <v>0</v>
      </c>
      <c r="AN18" s="123">
        <f t="shared" si="9"/>
        <v>0</v>
      </c>
    </row>
    <row r="19" spans="1:40" s="123" customFormat="1" ht="19.899999999999999" customHeight="1">
      <c r="A19" s="139">
        <v>8</v>
      </c>
      <c r="B19" s="140"/>
      <c r="C19" s="141"/>
      <c r="D19" s="141"/>
      <c r="E19" s="142"/>
      <c r="F19" s="142"/>
      <c r="G19" s="142"/>
      <c r="H19" s="145"/>
      <c r="I19" s="142"/>
      <c r="J19" s="151"/>
      <c r="K19" s="143"/>
      <c r="L19" s="144"/>
      <c r="M19" s="145"/>
      <c r="N19" s="142"/>
      <c r="O19" s="142"/>
      <c r="P19" s="142"/>
      <c r="Q19" s="142"/>
      <c r="R19" s="142"/>
      <c r="S19" s="142"/>
      <c r="T19" s="142"/>
      <c r="U19" s="142"/>
      <c r="V19" s="142"/>
      <c r="W19" s="146"/>
      <c r="X19" s="142"/>
      <c r="Y19" s="146"/>
      <c r="Z19" s="142"/>
      <c r="AA19" s="147"/>
      <c r="AB19" s="152"/>
      <c r="AD19" s="150">
        <f t="shared" si="0"/>
        <v>0</v>
      </c>
      <c r="AE19" s="150">
        <f t="shared" si="1"/>
        <v>0</v>
      </c>
      <c r="AF19" s="150">
        <f t="shared" si="2"/>
        <v>0</v>
      </c>
      <c r="AG19" s="150">
        <f t="shared" si="3"/>
        <v>0</v>
      </c>
      <c r="AH19" s="150"/>
      <c r="AI19" s="150">
        <f t="shared" si="4"/>
        <v>0</v>
      </c>
      <c r="AJ19" s="150">
        <f t="shared" si="5"/>
        <v>0</v>
      </c>
      <c r="AK19" s="150">
        <f t="shared" si="6"/>
        <v>0</v>
      </c>
      <c r="AL19" s="150">
        <f t="shared" si="7"/>
        <v>0</v>
      </c>
      <c r="AM19" s="123">
        <f t="shared" si="8"/>
        <v>0</v>
      </c>
      <c r="AN19" s="123">
        <f t="shared" si="9"/>
        <v>0</v>
      </c>
    </row>
    <row r="20" spans="1:40" s="123" customFormat="1" ht="19.899999999999999" customHeight="1">
      <c r="A20" s="139">
        <v>9</v>
      </c>
      <c r="B20" s="140"/>
      <c r="C20" s="141"/>
      <c r="D20" s="141"/>
      <c r="E20" s="142"/>
      <c r="F20" s="142"/>
      <c r="G20" s="142"/>
      <c r="H20" s="145"/>
      <c r="I20" s="142"/>
      <c r="J20" s="151"/>
      <c r="K20" s="143"/>
      <c r="L20" s="144"/>
      <c r="M20" s="145"/>
      <c r="N20" s="142"/>
      <c r="O20" s="142"/>
      <c r="P20" s="142"/>
      <c r="Q20" s="142"/>
      <c r="R20" s="142"/>
      <c r="S20" s="142"/>
      <c r="T20" s="142"/>
      <c r="U20" s="142"/>
      <c r="V20" s="142"/>
      <c r="W20" s="146"/>
      <c r="X20" s="142"/>
      <c r="Y20" s="146"/>
      <c r="Z20" s="142"/>
      <c r="AA20" s="147"/>
      <c r="AB20" s="152"/>
      <c r="AD20" s="150">
        <f t="shared" si="0"/>
        <v>0</v>
      </c>
      <c r="AE20" s="150">
        <f t="shared" si="1"/>
        <v>0</v>
      </c>
      <c r="AF20" s="150">
        <f t="shared" si="2"/>
        <v>0</v>
      </c>
      <c r="AG20" s="150">
        <f t="shared" si="3"/>
        <v>0</v>
      </c>
      <c r="AH20" s="150"/>
      <c r="AI20" s="150">
        <f t="shared" si="4"/>
        <v>0</v>
      </c>
      <c r="AJ20" s="150">
        <f t="shared" si="5"/>
        <v>0</v>
      </c>
      <c r="AK20" s="150">
        <f t="shared" si="6"/>
        <v>0</v>
      </c>
      <c r="AL20" s="150">
        <f t="shared" si="7"/>
        <v>0</v>
      </c>
      <c r="AM20" s="123">
        <f t="shared" si="8"/>
        <v>0</v>
      </c>
      <c r="AN20" s="123">
        <f t="shared" si="9"/>
        <v>0</v>
      </c>
    </row>
    <row r="21" spans="1:40" s="123" customFormat="1" ht="19.899999999999999" customHeight="1">
      <c r="A21" s="139">
        <v>10</v>
      </c>
      <c r="B21" s="140"/>
      <c r="C21" s="141"/>
      <c r="D21" s="141"/>
      <c r="E21" s="142"/>
      <c r="F21" s="142"/>
      <c r="G21" s="142"/>
      <c r="H21" s="145"/>
      <c r="I21" s="142"/>
      <c r="J21" s="151"/>
      <c r="K21" s="143"/>
      <c r="L21" s="144"/>
      <c r="M21" s="145"/>
      <c r="N21" s="142"/>
      <c r="O21" s="142"/>
      <c r="P21" s="142"/>
      <c r="Q21" s="142"/>
      <c r="R21" s="142"/>
      <c r="S21" s="142"/>
      <c r="T21" s="142"/>
      <c r="U21" s="142"/>
      <c r="V21" s="142"/>
      <c r="W21" s="146"/>
      <c r="X21" s="142"/>
      <c r="Y21" s="146"/>
      <c r="Z21" s="142"/>
      <c r="AA21" s="147"/>
      <c r="AB21" s="152"/>
      <c r="AD21" s="150">
        <f t="shared" si="0"/>
        <v>0</v>
      </c>
      <c r="AE21" s="150">
        <f t="shared" si="1"/>
        <v>0</v>
      </c>
      <c r="AF21" s="150">
        <f t="shared" si="2"/>
        <v>0</v>
      </c>
      <c r="AG21" s="150">
        <f t="shared" si="3"/>
        <v>0</v>
      </c>
      <c r="AH21" s="150"/>
      <c r="AI21" s="150">
        <f t="shared" si="4"/>
        <v>0</v>
      </c>
      <c r="AJ21" s="150">
        <f t="shared" si="5"/>
        <v>0</v>
      </c>
      <c r="AK21" s="150">
        <f t="shared" si="6"/>
        <v>0</v>
      </c>
      <c r="AL21" s="150">
        <f t="shared" si="7"/>
        <v>0</v>
      </c>
      <c r="AM21" s="123">
        <f t="shared" si="8"/>
        <v>0</v>
      </c>
      <c r="AN21" s="123">
        <f t="shared" si="9"/>
        <v>0</v>
      </c>
    </row>
    <row r="22" spans="1:40" s="123" customFormat="1" ht="19.899999999999999" customHeight="1">
      <c r="A22" s="139">
        <v>11</v>
      </c>
      <c r="B22" s="140"/>
      <c r="C22" s="141"/>
      <c r="D22" s="141"/>
      <c r="E22" s="142"/>
      <c r="F22" s="142"/>
      <c r="G22" s="142"/>
      <c r="H22" s="145"/>
      <c r="I22" s="142"/>
      <c r="J22" s="151"/>
      <c r="K22" s="143"/>
      <c r="L22" s="144"/>
      <c r="M22" s="145"/>
      <c r="N22" s="142"/>
      <c r="O22" s="142"/>
      <c r="P22" s="142"/>
      <c r="Q22" s="142"/>
      <c r="R22" s="142"/>
      <c r="S22" s="142"/>
      <c r="T22" s="142"/>
      <c r="U22" s="142"/>
      <c r="V22" s="142"/>
      <c r="W22" s="146"/>
      <c r="X22" s="142"/>
      <c r="Y22" s="146"/>
      <c r="Z22" s="142"/>
      <c r="AA22" s="147"/>
      <c r="AB22" s="152"/>
      <c r="AD22" s="150">
        <f t="shared" si="0"/>
        <v>0</v>
      </c>
      <c r="AE22" s="150">
        <f t="shared" si="1"/>
        <v>0</v>
      </c>
      <c r="AF22" s="150">
        <f t="shared" si="2"/>
        <v>0</v>
      </c>
      <c r="AG22" s="150">
        <f t="shared" si="3"/>
        <v>0</v>
      </c>
      <c r="AH22" s="150"/>
      <c r="AI22" s="150">
        <f t="shared" si="4"/>
        <v>0</v>
      </c>
      <c r="AJ22" s="150">
        <f t="shared" si="5"/>
        <v>0</v>
      </c>
      <c r="AK22" s="150">
        <f t="shared" si="6"/>
        <v>0</v>
      </c>
      <c r="AL22" s="150">
        <f t="shared" si="7"/>
        <v>0</v>
      </c>
      <c r="AM22" s="123">
        <f t="shared" si="8"/>
        <v>0</v>
      </c>
      <c r="AN22" s="123">
        <f t="shared" si="9"/>
        <v>0</v>
      </c>
    </row>
    <row r="23" spans="1:40" s="123" customFormat="1" ht="19.899999999999999" customHeight="1">
      <c r="A23" s="139">
        <v>12</v>
      </c>
      <c r="B23" s="140"/>
      <c r="C23" s="141"/>
      <c r="D23" s="141"/>
      <c r="E23" s="142"/>
      <c r="F23" s="142"/>
      <c r="G23" s="142"/>
      <c r="H23" s="145"/>
      <c r="I23" s="142"/>
      <c r="J23" s="151"/>
      <c r="K23" s="143"/>
      <c r="L23" s="144"/>
      <c r="M23" s="145"/>
      <c r="N23" s="142"/>
      <c r="O23" s="142"/>
      <c r="P23" s="142"/>
      <c r="Q23" s="142"/>
      <c r="R23" s="142"/>
      <c r="S23" s="142"/>
      <c r="T23" s="142"/>
      <c r="U23" s="142"/>
      <c r="V23" s="142"/>
      <c r="W23" s="146"/>
      <c r="X23" s="142"/>
      <c r="Y23" s="146"/>
      <c r="Z23" s="142"/>
      <c r="AA23" s="147"/>
      <c r="AB23" s="152"/>
      <c r="AD23" s="150">
        <f t="shared" si="0"/>
        <v>0</v>
      </c>
      <c r="AE23" s="150">
        <f t="shared" si="1"/>
        <v>0</v>
      </c>
      <c r="AF23" s="150">
        <f t="shared" si="2"/>
        <v>0</v>
      </c>
      <c r="AG23" s="150">
        <f t="shared" si="3"/>
        <v>0</v>
      </c>
      <c r="AH23" s="150"/>
      <c r="AI23" s="150">
        <f t="shared" si="4"/>
        <v>0</v>
      </c>
      <c r="AJ23" s="150">
        <f t="shared" si="5"/>
        <v>0</v>
      </c>
      <c r="AK23" s="150">
        <f t="shared" si="6"/>
        <v>0</v>
      </c>
      <c r="AL23" s="150">
        <f t="shared" si="7"/>
        <v>0</v>
      </c>
      <c r="AM23" s="123">
        <f t="shared" si="8"/>
        <v>0</v>
      </c>
      <c r="AN23" s="123">
        <f t="shared" si="9"/>
        <v>0</v>
      </c>
    </row>
    <row r="24" spans="1:40" s="123" customFormat="1" ht="19.899999999999999" customHeight="1">
      <c r="A24" s="139">
        <v>13</v>
      </c>
      <c r="B24" s="140"/>
      <c r="C24" s="141"/>
      <c r="D24" s="141"/>
      <c r="E24" s="142"/>
      <c r="F24" s="142"/>
      <c r="G24" s="142"/>
      <c r="H24" s="145"/>
      <c r="I24" s="142"/>
      <c r="J24" s="151"/>
      <c r="K24" s="143"/>
      <c r="L24" s="144"/>
      <c r="M24" s="145"/>
      <c r="N24" s="142"/>
      <c r="O24" s="142"/>
      <c r="P24" s="142"/>
      <c r="Q24" s="142"/>
      <c r="R24" s="142"/>
      <c r="S24" s="142"/>
      <c r="T24" s="142"/>
      <c r="U24" s="142"/>
      <c r="V24" s="142"/>
      <c r="W24" s="146"/>
      <c r="X24" s="142"/>
      <c r="Y24" s="146"/>
      <c r="Z24" s="142"/>
      <c r="AA24" s="147"/>
      <c r="AB24" s="152"/>
      <c r="AD24" s="150">
        <f t="shared" si="0"/>
        <v>0</v>
      </c>
      <c r="AE24" s="150">
        <f t="shared" si="1"/>
        <v>0</v>
      </c>
      <c r="AF24" s="150">
        <f t="shared" si="2"/>
        <v>0</v>
      </c>
      <c r="AG24" s="150">
        <f t="shared" si="3"/>
        <v>0</v>
      </c>
      <c r="AH24" s="150"/>
      <c r="AI24" s="150">
        <f t="shared" si="4"/>
        <v>0</v>
      </c>
      <c r="AJ24" s="150">
        <f t="shared" si="5"/>
        <v>0</v>
      </c>
      <c r="AK24" s="150">
        <f t="shared" si="6"/>
        <v>0</v>
      </c>
      <c r="AL24" s="150">
        <f t="shared" si="7"/>
        <v>0</v>
      </c>
      <c r="AM24" s="123">
        <f t="shared" si="8"/>
        <v>0</v>
      </c>
      <c r="AN24" s="123">
        <f t="shared" si="9"/>
        <v>0</v>
      </c>
    </row>
    <row r="25" spans="1:40" s="123" customFormat="1" ht="19.899999999999999" customHeight="1">
      <c r="A25" s="139">
        <v>14</v>
      </c>
      <c r="B25" s="140"/>
      <c r="C25" s="141"/>
      <c r="D25" s="141"/>
      <c r="E25" s="142"/>
      <c r="F25" s="142"/>
      <c r="G25" s="142"/>
      <c r="H25" s="145"/>
      <c r="I25" s="142"/>
      <c r="J25" s="151"/>
      <c r="K25" s="143"/>
      <c r="L25" s="144"/>
      <c r="M25" s="145"/>
      <c r="N25" s="142"/>
      <c r="O25" s="142"/>
      <c r="P25" s="142"/>
      <c r="Q25" s="142"/>
      <c r="R25" s="142"/>
      <c r="S25" s="142"/>
      <c r="T25" s="142"/>
      <c r="U25" s="142"/>
      <c r="V25" s="142"/>
      <c r="W25" s="146"/>
      <c r="X25" s="142"/>
      <c r="Y25" s="146"/>
      <c r="Z25" s="142"/>
      <c r="AA25" s="147"/>
      <c r="AB25" s="152"/>
      <c r="AD25" s="150">
        <f t="shared" si="0"/>
        <v>0</v>
      </c>
      <c r="AE25" s="150">
        <f t="shared" si="1"/>
        <v>0</v>
      </c>
      <c r="AF25" s="150">
        <f t="shared" si="2"/>
        <v>0</v>
      </c>
      <c r="AG25" s="150">
        <f t="shared" si="3"/>
        <v>0</v>
      </c>
      <c r="AH25" s="150"/>
      <c r="AI25" s="150">
        <f t="shared" si="4"/>
        <v>0</v>
      </c>
      <c r="AJ25" s="150">
        <f t="shared" si="5"/>
        <v>0</v>
      </c>
      <c r="AK25" s="150">
        <f t="shared" si="6"/>
        <v>0</v>
      </c>
      <c r="AL25" s="150">
        <f t="shared" si="7"/>
        <v>0</v>
      </c>
      <c r="AM25" s="123">
        <f t="shared" si="8"/>
        <v>0</v>
      </c>
      <c r="AN25" s="123">
        <f t="shared" si="9"/>
        <v>0</v>
      </c>
    </row>
    <row r="26" spans="1:40" s="123" customFormat="1" ht="19.899999999999999" customHeight="1">
      <c r="A26" s="139">
        <v>15</v>
      </c>
      <c r="B26" s="140"/>
      <c r="C26" s="141"/>
      <c r="D26" s="141"/>
      <c r="E26" s="142"/>
      <c r="F26" s="142"/>
      <c r="G26" s="142"/>
      <c r="H26" s="145"/>
      <c r="I26" s="142"/>
      <c r="J26" s="151"/>
      <c r="K26" s="143"/>
      <c r="L26" s="144"/>
      <c r="M26" s="145"/>
      <c r="N26" s="142"/>
      <c r="O26" s="142"/>
      <c r="P26" s="142"/>
      <c r="Q26" s="142"/>
      <c r="R26" s="142"/>
      <c r="S26" s="142"/>
      <c r="T26" s="142"/>
      <c r="U26" s="142"/>
      <c r="V26" s="142"/>
      <c r="W26" s="146"/>
      <c r="X26" s="142"/>
      <c r="Y26" s="146"/>
      <c r="Z26" s="142"/>
      <c r="AA26" s="147"/>
      <c r="AB26" s="152"/>
      <c r="AD26" s="150">
        <f t="shared" si="0"/>
        <v>0</v>
      </c>
      <c r="AE26" s="150">
        <f t="shared" si="1"/>
        <v>0</v>
      </c>
      <c r="AF26" s="150">
        <f t="shared" si="2"/>
        <v>0</v>
      </c>
      <c r="AG26" s="150">
        <f t="shared" si="3"/>
        <v>0</v>
      </c>
      <c r="AH26" s="150"/>
      <c r="AI26" s="150">
        <f t="shared" si="4"/>
        <v>0</v>
      </c>
      <c r="AJ26" s="150">
        <f t="shared" si="5"/>
        <v>0</v>
      </c>
      <c r="AK26" s="150">
        <f t="shared" si="6"/>
        <v>0</v>
      </c>
      <c r="AL26" s="150">
        <f t="shared" si="7"/>
        <v>0</v>
      </c>
      <c r="AM26" s="123">
        <f t="shared" si="8"/>
        <v>0</v>
      </c>
      <c r="AN26" s="123">
        <f t="shared" si="9"/>
        <v>0</v>
      </c>
    </row>
    <row r="27" spans="1:40" s="123" customFormat="1" ht="19.899999999999999" customHeight="1">
      <c r="A27" s="139">
        <v>16</v>
      </c>
      <c r="B27" s="140"/>
      <c r="C27" s="141"/>
      <c r="D27" s="141"/>
      <c r="E27" s="142"/>
      <c r="F27" s="142"/>
      <c r="G27" s="142"/>
      <c r="H27" s="145"/>
      <c r="I27" s="142"/>
      <c r="J27" s="151"/>
      <c r="K27" s="143"/>
      <c r="L27" s="144"/>
      <c r="M27" s="145"/>
      <c r="N27" s="142"/>
      <c r="O27" s="142"/>
      <c r="P27" s="142"/>
      <c r="Q27" s="142"/>
      <c r="R27" s="142"/>
      <c r="S27" s="142"/>
      <c r="T27" s="142"/>
      <c r="U27" s="142"/>
      <c r="V27" s="142"/>
      <c r="W27" s="146"/>
      <c r="X27" s="142"/>
      <c r="Y27" s="146"/>
      <c r="Z27" s="142"/>
      <c r="AA27" s="147"/>
      <c r="AB27" s="152"/>
      <c r="AD27" s="150">
        <f t="shared" si="0"/>
        <v>0</v>
      </c>
      <c r="AE27" s="150">
        <f t="shared" si="1"/>
        <v>0</v>
      </c>
      <c r="AF27" s="150">
        <f t="shared" si="2"/>
        <v>0</v>
      </c>
      <c r="AG27" s="150">
        <f t="shared" si="3"/>
        <v>0</v>
      </c>
      <c r="AH27" s="150"/>
      <c r="AI27" s="150">
        <f t="shared" si="4"/>
        <v>0</v>
      </c>
      <c r="AJ27" s="150">
        <f t="shared" si="5"/>
        <v>0</v>
      </c>
      <c r="AK27" s="150">
        <f t="shared" si="6"/>
        <v>0</v>
      </c>
      <c r="AL27" s="150">
        <f t="shared" si="7"/>
        <v>0</v>
      </c>
      <c r="AM27" s="123">
        <f t="shared" si="8"/>
        <v>0</v>
      </c>
      <c r="AN27" s="123">
        <f t="shared" si="9"/>
        <v>0</v>
      </c>
    </row>
    <row r="28" spans="1:40" s="123" customFormat="1" ht="19.899999999999999" customHeight="1">
      <c r="A28" s="139">
        <v>17</v>
      </c>
      <c r="B28" s="140"/>
      <c r="C28"/>
      <c r="D28"/>
      <c r="E28" s="142"/>
      <c r="F28" s="142"/>
      <c r="G28" s="142"/>
      <c r="H28" s="145"/>
      <c r="I28" s="142"/>
      <c r="J28" s="151"/>
      <c r="K28" s="143">
        <f>+AE28</f>
        <v>0</v>
      </c>
      <c r="L28" s="144">
        <f>+AJ28/10</f>
        <v>0</v>
      </c>
      <c r="M28" s="145"/>
      <c r="N28" s="142"/>
      <c r="O28" s="142"/>
      <c r="P28" s="142"/>
      <c r="Q28" s="142"/>
      <c r="R28" s="142"/>
      <c r="S28" s="142"/>
      <c r="T28" s="142"/>
      <c r="U28" s="142"/>
      <c r="V28" s="142"/>
      <c r="W28" s="146"/>
      <c r="X28" s="142"/>
      <c r="Y28" s="146"/>
      <c r="Z28" s="142"/>
      <c r="AA28" s="147"/>
      <c r="AB28" s="152"/>
      <c r="AD28" s="150">
        <f t="shared" si="0"/>
        <v>0</v>
      </c>
      <c r="AE28" s="150">
        <f t="shared" si="1"/>
        <v>0</v>
      </c>
      <c r="AF28" s="150">
        <f t="shared" si="2"/>
        <v>0</v>
      </c>
      <c r="AG28" s="150">
        <f t="shared" si="3"/>
        <v>0</v>
      </c>
      <c r="AH28" s="150"/>
      <c r="AI28" s="150">
        <f t="shared" si="4"/>
        <v>0</v>
      </c>
      <c r="AJ28" s="150">
        <f t="shared" si="5"/>
        <v>0</v>
      </c>
      <c r="AK28" s="150">
        <f t="shared" si="6"/>
        <v>0</v>
      </c>
      <c r="AL28" s="150">
        <f t="shared" si="7"/>
        <v>0</v>
      </c>
      <c r="AM28" s="123">
        <f t="shared" si="8"/>
        <v>0</v>
      </c>
      <c r="AN28" s="123">
        <f t="shared" si="9"/>
        <v>0</v>
      </c>
    </row>
    <row r="29" spans="1:40" s="123" customFormat="1" ht="19.899999999999999" customHeight="1">
      <c r="A29" s="139">
        <v>18</v>
      </c>
      <c r="B29" s="140"/>
      <c r="C29" s="141"/>
      <c r="D29" s="141"/>
      <c r="E29" s="142"/>
      <c r="F29" s="142"/>
      <c r="G29" s="142"/>
      <c r="H29" s="145"/>
      <c r="I29" s="142"/>
      <c r="J29" s="151"/>
      <c r="K29" s="143"/>
      <c r="L29" s="144"/>
      <c r="M29" s="145"/>
      <c r="N29" s="142"/>
      <c r="O29" s="142"/>
      <c r="P29" s="142"/>
      <c r="Q29" s="142"/>
      <c r="R29" s="142"/>
      <c r="S29" s="142"/>
      <c r="T29" s="142"/>
      <c r="U29" s="142"/>
      <c r="V29" s="142"/>
      <c r="W29" s="146"/>
      <c r="X29" s="142"/>
      <c r="Y29" s="146"/>
      <c r="Z29" s="142"/>
      <c r="AA29" s="147"/>
      <c r="AB29" s="152"/>
      <c r="AD29" s="150">
        <f t="shared" si="0"/>
        <v>0</v>
      </c>
      <c r="AE29" s="150">
        <f t="shared" si="1"/>
        <v>0</v>
      </c>
      <c r="AF29" s="150">
        <f t="shared" si="2"/>
        <v>0</v>
      </c>
      <c r="AG29" s="150">
        <f t="shared" si="3"/>
        <v>0</v>
      </c>
      <c r="AH29" s="150"/>
      <c r="AI29" s="150">
        <f t="shared" si="4"/>
        <v>0</v>
      </c>
      <c r="AJ29" s="150">
        <f t="shared" si="5"/>
        <v>0</v>
      </c>
      <c r="AK29" s="150">
        <f t="shared" si="6"/>
        <v>0</v>
      </c>
      <c r="AL29" s="150">
        <f t="shared" si="7"/>
        <v>0</v>
      </c>
      <c r="AM29" s="123">
        <f t="shared" si="8"/>
        <v>0</v>
      </c>
      <c r="AN29" s="123">
        <f t="shared" si="9"/>
        <v>0</v>
      </c>
    </row>
    <row r="30" spans="1:40" s="123" customFormat="1" ht="19.899999999999999" customHeight="1">
      <c r="A30" s="139">
        <v>19</v>
      </c>
      <c r="B30" s="140"/>
      <c r="C30" s="141"/>
      <c r="D30" s="141"/>
      <c r="E30" s="142"/>
      <c r="F30" s="142"/>
      <c r="G30" s="142"/>
      <c r="H30" s="145"/>
      <c r="I30" s="142"/>
      <c r="J30" s="151"/>
      <c r="K30" s="143"/>
      <c r="L30" s="144"/>
      <c r="M30" s="145"/>
      <c r="N30" s="142"/>
      <c r="O30" s="142"/>
      <c r="P30" s="142"/>
      <c r="Q30" s="142"/>
      <c r="R30" s="142"/>
      <c r="S30" s="142"/>
      <c r="T30" s="142"/>
      <c r="U30" s="142"/>
      <c r="V30" s="142"/>
      <c r="W30" s="146"/>
      <c r="X30" s="142"/>
      <c r="Y30" s="146"/>
      <c r="Z30" s="142"/>
      <c r="AA30" s="147"/>
      <c r="AB30" s="152"/>
      <c r="AD30" s="150">
        <f t="shared" si="0"/>
        <v>0</v>
      </c>
      <c r="AE30" s="150">
        <f t="shared" si="1"/>
        <v>0</v>
      </c>
      <c r="AF30" s="150">
        <f t="shared" si="2"/>
        <v>0</v>
      </c>
      <c r="AG30" s="150">
        <f t="shared" si="3"/>
        <v>0</v>
      </c>
      <c r="AH30" s="150"/>
      <c r="AI30" s="150">
        <f t="shared" si="4"/>
        <v>0</v>
      </c>
      <c r="AJ30" s="150">
        <f t="shared" si="5"/>
        <v>0</v>
      </c>
      <c r="AK30" s="150">
        <f t="shared" si="6"/>
        <v>0</v>
      </c>
      <c r="AL30" s="150">
        <f t="shared" si="7"/>
        <v>0</v>
      </c>
      <c r="AM30" s="123">
        <f t="shared" si="8"/>
        <v>0</v>
      </c>
      <c r="AN30" s="123">
        <f t="shared" si="9"/>
        <v>0</v>
      </c>
    </row>
    <row r="31" spans="1:40" s="123" customFormat="1" ht="19.899999999999999" customHeight="1">
      <c r="A31" s="139">
        <v>20</v>
      </c>
      <c r="B31" s="140"/>
      <c r="C31"/>
      <c r="D31"/>
      <c r="E31" s="142"/>
      <c r="F31" s="142"/>
      <c r="G31" s="142"/>
      <c r="H31" s="145"/>
      <c r="I31" s="142"/>
      <c r="J31" s="151"/>
      <c r="K31" s="143">
        <f>+AE31</f>
        <v>0</v>
      </c>
      <c r="L31" s="144">
        <f>+AJ31/10</f>
        <v>0</v>
      </c>
      <c r="M31" s="145"/>
      <c r="N31" s="142"/>
      <c r="O31" s="142"/>
      <c r="P31" s="142"/>
      <c r="Q31" s="142"/>
      <c r="R31" s="142"/>
      <c r="S31" s="142"/>
      <c r="T31" s="142"/>
      <c r="U31" s="142"/>
      <c r="V31" s="142"/>
      <c r="W31" s="146"/>
      <c r="X31" s="142"/>
      <c r="Y31" s="146"/>
      <c r="Z31" s="142"/>
      <c r="AA31" s="147"/>
      <c r="AB31" s="152"/>
      <c r="AD31" s="150">
        <f t="shared" si="0"/>
        <v>0</v>
      </c>
      <c r="AE31" s="150">
        <f t="shared" si="1"/>
        <v>0</v>
      </c>
      <c r="AF31" s="150">
        <f t="shared" si="2"/>
        <v>0</v>
      </c>
      <c r="AG31" s="150">
        <f t="shared" si="3"/>
        <v>0</v>
      </c>
      <c r="AH31" s="150"/>
      <c r="AI31" s="150">
        <f t="shared" si="4"/>
        <v>0</v>
      </c>
      <c r="AJ31" s="150">
        <f t="shared" si="5"/>
        <v>0</v>
      </c>
      <c r="AK31" s="150">
        <f t="shared" si="6"/>
        <v>0</v>
      </c>
      <c r="AL31" s="150">
        <f t="shared" si="7"/>
        <v>0</v>
      </c>
      <c r="AM31" s="123">
        <f t="shared" si="8"/>
        <v>0</v>
      </c>
      <c r="AN31" s="123">
        <f t="shared" si="9"/>
        <v>0</v>
      </c>
    </row>
    <row r="32" spans="1:40" s="123" customFormat="1" ht="19.899999999999999" customHeight="1">
      <c r="A32" s="139">
        <v>21</v>
      </c>
      <c r="B32" s="140"/>
      <c r="C32" s="141"/>
      <c r="D32" s="141"/>
      <c r="E32" s="142"/>
      <c r="F32" s="142"/>
      <c r="G32" s="142"/>
      <c r="H32" s="145"/>
      <c r="I32" s="142"/>
      <c r="J32" s="151"/>
      <c r="K32" s="143"/>
      <c r="L32" s="144"/>
      <c r="M32" s="145"/>
      <c r="N32" s="142"/>
      <c r="O32" s="142"/>
      <c r="P32" s="142"/>
      <c r="Q32" s="142"/>
      <c r="R32" s="142"/>
      <c r="S32" s="142"/>
      <c r="T32" s="142"/>
      <c r="U32" s="142"/>
      <c r="V32" s="142"/>
      <c r="W32" s="146"/>
      <c r="X32" s="142"/>
      <c r="Y32" s="146"/>
      <c r="Z32" s="142"/>
      <c r="AA32" s="147"/>
      <c r="AB32" s="152"/>
      <c r="AD32" s="150">
        <f t="shared" si="0"/>
        <v>0</v>
      </c>
      <c r="AE32" s="150">
        <f t="shared" si="1"/>
        <v>0</v>
      </c>
      <c r="AF32" s="150">
        <f t="shared" si="2"/>
        <v>0</v>
      </c>
      <c r="AG32" s="150">
        <f t="shared" si="3"/>
        <v>0</v>
      </c>
      <c r="AH32" s="150"/>
      <c r="AI32" s="150">
        <f t="shared" si="4"/>
        <v>0</v>
      </c>
      <c r="AJ32" s="150">
        <f t="shared" si="5"/>
        <v>0</v>
      </c>
      <c r="AK32" s="150">
        <f t="shared" si="6"/>
        <v>0</v>
      </c>
      <c r="AL32" s="150">
        <f t="shared" si="7"/>
        <v>0</v>
      </c>
      <c r="AM32" s="123">
        <f t="shared" si="8"/>
        <v>0</v>
      </c>
      <c r="AN32" s="123">
        <f t="shared" si="9"/>
        <v>0</v>
      </c>
    </row>
    <row r="33" spans="1:40" s="123" customFormat="1" ht="19.899999999999999" customHeight="1">
      <c r="A33" s="139">
        <v>22</v>
      </c>
      <c r="B33" s="140"/>
      <c r="C33" s="141"/>
      <c r="D33" s="141"/>
      <c r="E33" s="142"/>
      <c r="F33" s="142"/>
      <c r="G33" s="142"/>
      <c r="H33" s="145"/>
      <c r="I33" s="142"/>
      <c r="J33" s="151"/>
      <c r="K33" s="143"/>
      <c r="L33" s="144"/>
      <c r="M33" s="145"/>
      <c r="N33" s="142"/>
      <c r="O33" s="142"/>
      <c r="P33" s="142"/>
      <c r="Q33" s="142"/>
      <c r="R33" s="142"/>
      <c r="S33" s="142"/>
      <c r="T33" s="142"/>
      <c r="U33" s="142"/>
      <c r="V33" s="142"/>
      <c r="W33" s="146"/>
      <c r="X33" s="142"/>
      <c r="Y33" s="146"/>
      <c r="Z33" s="142"/>
      <c r="AA33" s="147"/>
      <c r="AB33" s="152"/>
      <c r="AD33" s="150">
        <f t="shared" si="0"/>
        <v>0</v>
      </c>
      <c r="AE33" s="150">
        <f t="shared" si="1"/>
        <v>0</v>
      </c>
      <c r="AF33" s="150">
        <f t="shared" si="2"/>
        <v>0</v>
      </c>
      <c r="AG33" s="150">
        <f t="shared" si="3"/>
        <v>0</v>
      </c>
      <c r="AH33" s="150"/>
      <c r="AI33" s="150">
        <f t="shared" si="4"/>
        <v>0</v>
      </c>
      <c r="AJ33" s="150">
        <f t="shared" si="5"/>
        <v>0</v>
      </c>
      <c r="AK33" s="150">
        <f t="shared" si="6"/>
        <v>0</v>
      </c>
      <c r="AL33" s="150">
        <f t="shared" si="7"/>
        <v>0</v>
      </c>
      <c r="AM33" s="123">
        <f t="shared" si="8"/>
        <v>0</v>
      </c>
      <c r="AN33" s="123">
        <f t="shared" si="9"/>
        <v>0</v>
      </c>
    </row>
    <row r="34" spans="1:40" s="123" customFormat="1" ht="19.899999999999999" customHeight="1">
      <c r="A34" s="139">
        <v>23</v>
      </c>
      <c r="B34" s="140"/>
      <c r="C34" s="141"/>
      <c r="D34" s="141"/>
      <c r="E34" s="142"/>
      <c r="F34" s="142"/>
      <c r="G34" s="142"/>
      <c r="H34" s="145"/>
      <c r="I34" s="142"/>
      <c r="J34" s="151"/>
      <c r="K34" s="143">
        <f t="shared" ref="K34:K42" si="10">+AE34</f>
        <v>0</v>
      </c>
      <c r="L34" s="144">
        <f t="shared" ref="L34:L42" si="11">+AJ34/10</f>
        <v>0</v>
      </c>
      <c r="M34" s="145"/>
      <c r="N34" s="142"/>
      <c r="O34" s="142"/>
      <c r="P34" s="142"/>
      <c r="Q34" s="142"/>
      <c r="R34" s="142"/>
      <c r="S34" s="142"/>
      <c r="T34" s="142"/>
      <c r="U34" s="142"/>
      <c r="V34" s="142"/>
      <c r="W34" s="146">
        <f t="shared" ref="W34:W42" si="12">IF(K34&lt;60000,0,(-AN34+60000)*0.1)</f>
        <v>0</v>
      </c>
      <c r="X34" s="142"/>
      <c r="Y34" s="146">
        <f t="shared" ref="Y34:Y42" si="13">IF(L34&gt;300,(L34-300)*10,0)</f>
        <v>0</v>
      </c>
      <c r="Z34" s="142"/>
      <c r="AA34" s="147">
        <f t="shared" ref="AA34:AA42" si="14">(M34+N34+O34+P34+Q34+R34+S34+T34+U34+V34)+W34-X34-Y34-Z34</f>
        <v>0</v>
      </c>
      <c r="AB34" s="152"/>
      <c r="AD34" s="150">
        <f t="shared" si="0"/>
        <v>0</v>
      </c>
      <c r="AE34" s="150">
        <f t="shared" si="1"/>
        <v>0</v>
      </c>
      <c r="AF34" s="150">
        <f t="shared" si="2"/>
        <v>0</v>
      </c>
      <c r="AG34" s="150">
        <f t="shared" si="3"/>
        <v>0</v>
      </c>
      <c r="AH34" s="150"/>
      <c r="AI34" s="150">
        <f t="shared" si="4"/>
        <v>0</v>
      </c>
      <c r="AJ34" s="150">
        <f t="shared" si="5"/>
        <v>0</v>
      </c>
      <c r="AK34" s="150">
        <f t="shared" si="6"/>
        <v>0</v>
      </c>
      <c r="AL34" s="150">
        <f t="shared" si="7"/>
        <v>0</v>
      </c>
      <c r="AM34" s="123">
        <f t="shared" si="8"/>
        <v>0</v>
      </c>
      <c r="AN34" s="123">
        <f t="shared" si="9"/>
        <v>0</v>
      </c>
    </row>
    <row r="35" spans="1:40" s="123" customFormat="1" ht="19.899999999999999" customHeight="1">
      <c r="A35" s="139">
        <v>24</v>
      </c>
      <c r="B35" s="140"/>
      <c r="C35" s="141"/>
      <c r="D35" s="141"/>
      <c r="E35" s="142"/>
      <c r="F35" s="142"/>
      <c r="G35" s="142"/>
      <c r="H35" s="145"/>
      <c r="I35" s="142"/>
      <c r="J35" s="151"/>
      <c r="K35" s="143">
        <f t="shared" si="10"/>
        <v>0</v>
      </c>
      <c r="L35" s="144">
        <f t="shared" si="11"/>
        <v>0</v>
      </c>
      <c r="M35" s="145"/>
      <c r="N35" s="142"/>
      <c r="O35" s="142"/>
      <c r="P35" s="142"/>
      <c r="Q35" s="142"/>
      <c r="R35" s="142"/>
      <c r="S35" s="142"/>
      <c r="T35" s="142"/>
      <c r="U35" s="142"/>
      <c r="V35" s="142"/>
      <c r="W35" s="146">
        <f t="shared" si="12"/>
        <v>0</v>
      </c>
      <c r="X35" s="142"/>
      <c r="Y35" s="146">
        <f t="shared" si="13"/>
        <v>0</v>
      </c>
      <c r="Z35" s="142"/>
      <c r="AA35" s="147">
        <f t="shared" si="14"/>
        <v>0</v>
      </c>
      <c r="AB35" s="152"/>
      <c r="AD35" s="150">
        <f t="shared" si="0"/>
        <v>0</v>
      </c>
      <c r="AE35" s="150">
        <f t="shared" si="1"/>
        <v>0</v>
      </c>
      <c r="AF35" s="150">
        <f t="shared" si="2"/>
        <v>0</v>
      </c>
      <c r="AG35" s="150">
        <f t="shared" si="3"/>
        <v>0</v>
      </c>
      <c r="AH35" s="150"/>
      <c r="AI35" s="150">
        <f t="shared" si="4"/>
        <v>0</v>
      </c>
      <c r="AJ35" s="150">
        <f t="shared" si="5"/>
        <v>0</v>
      </c>
      <c r="AK35" s="150">
        <f t="shared" si="6"/>
        <v>0</v>
      </c>
      <c r="AL35" s="150">
        <f t="shared" si="7"/>
        <v>0</v>
      </c>
      <c r="AM35" s="123">
        <f t="shared" si="8"/>
        <v>0</v>
      </c>
      <c r="AN35" s="123">
        <f t="shared" si="9"/>
        <v>0</v>
      </c>
    </row>
    <row r="36" spans="1:40" s="123" customFormat="1" ht="19.899999999999999" customHeight="1">
      <c r="A36" s="139">
        <v>25</v>
      </c>
      <c r="B36" s="140"/>
      <c r="C36" s="141"/>
      <c r="D36" s="141"/>
      <c r="E36" s="142"/>
      <c r="F36" s="142"/>
      <c r="G36" s="142"/>
      <c r="H36" s="145"/>
      <c r="I36" s="142"/>
      <c r="J36" s="151"/>
      <c r="K36" s="143">
        <f t="shared" si="10"/>
        <v>0</v>
      </c>
      <c r="L36" s="144">
        <f t="shared" si="11"/>
        <v>0</v>
      </c>
      <c r="M36" s="145"/>
      <c r="N36" s="142"/>
      <c r="O36" s="142"/>
      <c r="P36" s="142"/>
      <c r="Q36" s="142"/>
      <c r="R36" s="142"/>
      <c r="S36" s="142"/>
      <c r="T36" s="142"/>
      <c r="U36" s="142"/>
      <c r="V36" s="142"/>
      <c r="W36" s="146">
        <f t="shared" si="12"/>
        <v>0</v>
      </c>
      <c r="X36" s="142"/>
      <c r="Y36" s="146">
        <f t="shared" si="13"/>
        <v>0</v>
      </c>
      <c r="Z36" s="142"/>
      <c r="AA36" s="147">
        <f t="shared" si="14"/>
        <v>0</v>
      </c>
      <c r="AB36" s="152"/>
      <c r="AD36" s="150">
        <f t="shared" si="0"/>
        <v>0</v>
      </c>
      <c r="AE36" s="150">
        <f t="shared" si="1"/>
        <v>0</v>
      </c>
      <c r="AF36" s="150">
        <f t="shared" si="2"/>
        <v>0</v>
      </c>
      <c r="AG36" s="150">
        <f t="shared" si="3"/>
        <v>0</v>
      </c>
      <c r="AH36" s="150"/>
      <c r="AI36" s="150">
        <f t="shared" si="4"/>
        <v>0</v>
      </c>
      <c r="AJ36" s="150">
        <f t="shared" si="5"/>
        <v>0</v>
      </c>
      <c r="AK36" s="150">
        <f t="shared" si="6"/>
        <v>0</v>
      </c>
      <c r="AL36" s="150">
        <f t="shared" si="7"/>
        <v>0</v>
      </c>
      <c r="AM36" s="123">
        <f t="shared" si="8"/>
        <v>0</v>
      </c>
      <c r="AN36" s="123">
        <f t="shared" si="9"/>
        <v>0</v>
      </c>
    </row>
    <row r="37" spans="1:40" s="123" customFormat="1" ht="19.899999999999999" customHeight="1">
      <c r="A37" s="139">
        <v>26</v>
      </c>
      <c r="B37" s="140"/>
      <c r="C37" s="141"/>
      <c r="D37" s="141"/>
      <c r="E37" s="142"/>
      <c r="F37" s="142"/>
      <c r="G37" s="142"/>
      <c r="H37" s="145"/>
      <c r="I37" s="142"/>
      <c r="J37" s="151"/>
      <c r="K37" s="143">
        <f t="shared" si="10"/>
        <v>0</v>
      </c>
      <c r="L37" s="144">
        <f t="shared" si="11"/>
        <v>0</v>
      </c>
      <c r="M37" s="145"/>
      <c r="N37" s="142"/>
      <c r="O37" s="142"/>
      <c r="P37" s="142"/>
      <c r="Q37" s="142"/>
      <c r="R37" s="142"/>
      <c r="S37" s="142"/>
      <c r="T37" s="142"/>
      <c r="U37" s="142"/>
      <c r="V37" s="142"/>
      <c r="W37" s="146">
        <f t="shared" si="12"/>
        <v>0</v>
      </c>
      <c r="X37" s="142"/>
      <c r="Y37" s="146">
        <f t="shared" si="13"/>
        <v>0</v>
      </c>
      <c r="Z37" s="142"/>
      <c r="AA37" s="147">
        <f t="shared" si="14"/>
        <v>0</v>
      </c>
      <c r="AB37" s="152"/>
      <c r="AD37" s="150">
        <f t="shared" si="0"/>
        <v>0</v>
      </c>
      <c r="AE37" s="150">
        <f t="shared" si="1"/>
        <v>0</v>
      </c>
      <c r="AF37" s="150">
        <f t="shared" si="2"/>
        <v>0</v>
      </c>
      <c r="AG37" s="150">
        <f t="shared" si="3"/>
        <v>0</v>
      </c>
      <c r="AH37" s="150"/>
      <c r="AI37" s="150">
        <f t="shared" si="4"/>
        <v>0</v>
      </c>
      <c r="AJ37" s="150">
        <f t="shared" si="5"/>
        <v>0</v>
      </c>
      <c r="AK37" s="150">
        <f t="shared" si="6"/>
        <v>0</v>
      </c>
      <c r="AL37" s="150">
        <f t="shared" si="7"/>
        <v>0</v>
      </c>
      <c r="AM37" s="123">
        <f t="shared" si="8"/>
        <v>0</v>
      </c>
      <c r="AN37" s="123">
        <f t="shared" si="9"/>
        <v>0</v>
      </c>
    </row>
    <row r="38" spans="1:40" s="123" customFormat="1" ht="19.899999999999999" customHeight="1">
      <c r="A38" s="139">
        <v>27</v>
      </c>
      <c r="B38" s="140"/>
      <c r="C38" s="141"/>
      <c r="D38" s="141"/>
      <c r="E38" s="142"/>
      <c r="F38" s="142"/>
      <c r="G38" s="142"/>
      <c r="H38" s="145"/>
      <c r="I38" s="142"/>
      <c r="J38" s="151"/>
      <c r="K38" s="143">
        <f t="shared" si="10"/>
        <v>0</v>
      </c>
      <c r="L38" s="144">
        <f t="shared" si="11"/>
        <v>0</v>
      </c>
      <c r="M38" s="145"/>
      <c r="N38" s="142"/>
      <c r="O38" s="142"/>
      <c r="P38" s="142"/>
      <c r="Q38" s="142"/>
      <c r="R38" s="142"/>
      <c r="S38" s="142"/>
      <c r="T38" s="142"/>
      <c r="U38" s="142"/>
      <c r="V38" s="142"/>
      <c r="W38" s="146">
        <f t="shared" si="12"/>
        <v>0</v>
      </c>
      <c r="X38" s="142"/>
      <c r="Y38" s="146">
        <f t="shared" si="13"/>
        <v>0</v>
      </c>
      <c r="Z38" s="142"/>
      <c r="AA38" s="147">
        <f t="shared" si="14"/>
        <v>0</v>
      </c>
      <c r="AB38" s="152"/>
      <c r="AD38" s="150">
        <f t="shared" si="0"/>
        <v>0</v>
      </c>
      <c r="AE38" s="150">
        <f t="shared" si="1"/>
        <v>0</v>
      </c>
      <c r="AF38" s="150">
        <f t="shared" si="2"/>
        <v>0</v>
      </c>
      <c r="AG38" s="150">
        <f t="shared" si="3"/>
        <v>0</v>
      </c>
      <c r="AH38" s="150"/>
      <c r="AI38" s="150">
        <f t="shared" si="4"/>
        <v>0</v>
      </c>
      <c r="AJ38" s="150">
        <f t="shared" si="5"/>
        <v>0</v>
      </c>
      <c r="AK38" s="150">
        <f t="shared" si="6"/>
        <v>0</v>
      </c>
      <c r="AL38" s="150">
        <f t="shared" si="7"/>
        <v>0</v>
      </c>
      <c r="AM38" s="123">
        <f t="shared" si="8"/>
        <v>0</v>
      </c>
      <c r="AN38" s="123">
        <f t="shared" si="9"/>
        <v>0</v>
      </c>
    </row>
    <row r="39" spans="1:40" s="123" customFormat="1" ht="19.899999999999999" customHeight="1">
      <c r="A39" s="139">
        <v>28</v>
      </c>
      <c r="B39" s="140"/>
      <c r="C39" s="141"/>
      <c r="D39" s="141"/>
      <c r="E39" s="142"/>
      <c r="F39" s="142"/>
      <c r="G39" s="142"/>
      <c r="H39" s="145"/>
      <c r="I39" s="142"/>
      <c r="J39" s="151"/>
      <c r="K39" s="143">
        <f t="shared" si="10"/>
        <v>0</v>
      </c>
      <c r="L39" s="144">
        <f t="shared" si="11"/>
        <v>0</v>
      </c>
      <c r="M39" s="145"/>
      <c r="N39" s="142"/>
      <c r="O39" s="142"/>
      <c r="P39" s="142"/>
      <c r="Q39" s="142"/>
      <c r="R39" s="142"/>
      <c r="S39" s="142"/>
      <c r="T39" s="142"/>
      <c r="U39" s="142"/>
      <c r="V39" s="142"/>
      <c r="W39" s="146">
        <f t="shared" si="12"/>
        <v>0</v>
      </c>
      <c r="X39" s="142"/>
      <c r="Y39" s="146">
        <f t="shared" si="13"/>
        <v>0</v>
      </c>
      <c r="Z39" s="142"/>
      <c r="AA39" s="147">
        <f t="shared" si="14"/>
        <v>0</v>
      </c>
      <c r="AB39" s="152"/>
      <c r="AD39" s="150">
        <f t="shared" si="0"/>
        <v>0</v>
      </c>
      <c r="AE39" s="150">
        <f t="shared" si="1"/>
        <v>0</v>
      </c>
      <c r="AF39" s="150">
        <f t="shared" si="2"/>
        <v>0</v>
      </c>
      <c r="AG39" s="150">
        <f t="shared" si="3"/>
        <v>0</v>
      </c>
      <c r="AH39" s="150"/>
      <c r="AI39" s="150">
        <f t="shared" si="4"/>
        <v>0</v>
      </c>
      <c r="AJ39" s="150">
        <f t="shared" si="5"/>
        <v>0</v>
      </c>
      <c r="AK39" s="150">
        <f t="shared" si="6"/>
        <v>0</v>
      </c>
      <c r="AL39" s="150">
        <f t="shared" si="7"/>
        <v>0</v>
      </c>
      <c r="AM39" s="123">
        <f t="shared" si="8"/>
        <v>0</v>
      </c>
      <c r="AN39" s="123">
        <f t="shared" si="9"/>
        <v>0</v>
      </c>
    </row>
    <row r="40" spans="1:40" s="123" customFormat="1" ht="19.899999999999999" customHeight="1">
      <c r="A40" s="139">
        <v>29</v>
      </c>
      <c r="B40" s="140"/>
      <c r="C40" s="141"/>
      <c r="D40" s="141"/>
      <c r="E40" s="142"/>
      <c r="F40" s="142"/>
      <c r="G40" s="142"/>
      <c r="H40" s="145"/>
      <c r="I40" s="142"/>
      <c r="J40" s="151"/>
      <c r="K40" s="143">
        <f t="shared" si="10"/>
        <v>0</v>
      </c>
      <c r="L40" s="144">
        <f t="shared" si="11"/>
        <v>0</v>
      </c>
      <c r="M40" s="145"/>
      <c r="N40" s="142"/>
      <c r="O40" s="142"/>
      <c r="P40" s="142"/>
      <c r="Q40" s="142"/>
      <c r="R40" s="142"/>
      <c r="S40" s="142"/>
      <c r="T40" s="142"/>
      <c r="U40" s="142"/>
      <c r="V40" s="142"/>
      <c r="W40" s="146">
        <f t="shared" si="12"/>
        <v>0</v>
      </c>
      <c r="X40" s="142"/>
      <c r="Y40" s="146">
        <f t="shared" si="13"/>
        <v>0</v>
      </c>
      <c r="Z40" s="142"/>
      <c r="AA40" s="147">
        <f t="shared" si="14"/>
        <v>0</v>
      </c>
      <c r="AB40" s="152"/>
      <c r="AD40" s="150">
        <f t="shared" si="0"/>
        <v>0</v>
      </c>
      <c r="AE40" s="150">
        <f t="shared" si="1"/>
        <v>0</v>
      </c>
      <c r="AF40" s="150">
        <f t="shared" si="2"/>
        <v>0</v>
      </c>
      <c r="AG40" s="150">
        <f t="shared" si="3"/>
        <v>0</v>
      </c>
      <c r="AH40" s="150"/>
      <c r="AI40" s="150">
        <f t="shared" si="4"/>
        <v>0</v>
      </c>
      <c r="AJ40" s="150">
        <f t="shared" si="5"/>
        <v>0</v>
      </c>
      <c r="AK40" s="150">
        <f t="shared" si="6"/>
        <v>0</v>
      </c>
      <c r="AL40" s="150">
        <f t="shared" si="7"/>
        <v>0</v>
      </c>
      <c r="AM40" s="123">
        <f t="shared" si="8"/>
        <v>0</v>
      </c>
      <c r="AN40" s="123">
        <f t="shared" si="9"/>
        <v>0</v>
      </c>
    </row>
    <row r="41" spans="1:40" s="123" customFormat="1" ht="19.899999999999999" customHeight="1">
      <c r="A41" s="139">
        <v>30</v>
      </c>
      <c r="B41" s="140"/>
      <c r="C41" s="141"/>
      <c r="D41" s="141"/>
      <c r="E41" s="142"/>
      <c r="F41" s="142"/>
      <c r="G41" s="142"/>
      <c r="H41" s="145"/>
      <c r="I41" s="142"/>
      <c r="J41" s="151"/>
      <c r="K41" s="143">
        <f t="shared" si="10"/>
        <v>0</v>
      </c>
      <c r="L41" s="144">
        <f t="shared" si="11"/>
        <v>0</v>
      </c>
      <c r="M41" s="145"/>
      <c r="N41" s="142"/>
      <c r="O41" s="142"/>
      <c r="P41" s="142"/>
      <c r="Q41" s="142"/>
      <c r="R41" s="142"/>
      <c r="S41" s="142"/>
      <c r="T41" s="142"/>
      <c r="U41" s="142"/>
      <c r="V41" s="142"/>
      <c r="W41" s="146">
        <f t="shared" si="12"/>
        <v>0</v>
      </c>
      <c r="X41" s="142"/>
      <c r="Y41" s="146">
        <f t="shared" si="13"/>
        <v>0</v>
      </c>
      <c r="Z41" s="142"/>
      <c r="AA41" s="147">
        <f t="shared" si="14"/>
        <v>0</v>
      </c>
      <c r="AB41" s="152"/>
      <c r="AD41" s="150">
        <f t="shared" si="0"/>
        <v>0</v>
      </c>
      <c r="AE41" s="150">
        <f t="shared" si="1"/>
        <v>0</v>
      </c>
      <c r="AF41" s="150">
        <f t="shared" si="2"/>
        <v>0</v>
      </c>
      <c r="AG41" s="150">
        <f t="shared" si="3"/>
        <v>0</v>
      </c>
      <c r="AH41" s="150"/>
      <c r="AI41" s="150">
        <f t="shared" si="4"/>
        <v>0</v>
      </c>
      <c r="AJ41" s="150">
        <f t="shared" si="5"/>
        <v>0</v>
      </c>
      <c r="AK41" s="150">
        <f t="shared" si="6"/>
        <v>0</v>
      </c>
      <c r="AL41" s="150">
        <f t="shared" si="7"/>
        <v>0</v>
      </c>
      <c r="AM41" s="123">
        <f t="shared" si="8"/>
        <v>0</v>
      </c>
      <c r="AN41" s="123">
        <f t="shared" si="9"/>
        <v>0</v>
      </c>
    </row>
    <row r="42" spans="1:40" s="123" customFormat="1" ht="19.899999999999999" customHeight="1">
      <c r="A42" s="139">
        <v>31</v>
      </c>
      <c r="B42" s="140"/>
      <c r="C42" s="141"/>
      <c r="D42" s="141"/>
      <c r="E42" s="142"/>
      <c r="F42" s="142"/>
      <c r="G42" s="142"/>
      <c r="H42" s="145"/>
      <c r="I42" s="142"/>
      <c r="J42" s="151"/>
      <c r="K42" s="143">
        <f t="shared" si="10"/>
        <v>0</v>
      </c>
      <c r="L42" s="144">
        <f t="shared" si="11"/>
        <v>0</v>
      </c>
      <c r="M42" s="145"/>
      <c r="N42" s="142"/>
      <c r="O42" s="142"/>
      <c r="P42" s="142"/>
      <c r="Q42" s="142"/>
      <c r="R42" s="142"/>
      <c r="S42" s="142"/>
      <c r="T42" s="142"/>
      <c r="U42" s="142"/>
      <c r="V42" s="142"/>
      <c r="W42" s="146">
        <f t="shared" si="12"/>
        <v>0</v>
      </c>
      <c r="X42" s="142"/>
      <c r="Y42" s="146">
        <f t="shared" si="13"/>
        <v>0</v>
      </c>
      <c r="Z42" s="142"/>
      <c r="AA42" s="147">
        <f t="shared" si="14"/>
        <v>0</v>
      </c>
      <c r="AB42" s="152"/>
      <c r="AD42" s="150">
        <f t="shared" si="0"/>
        <v>0</v>
      </c>
      <c r="AE42" s="150">
        <f t="shared" si="1"/>
        <v>0</v>
      </c>
      <c r="AF42" s="150">
        <f t="shared" si="2"/>
        <v>0</v>
      </c>
      <c r="AG42" s="150">
        <f t="shared" si="3"/>
        <v>0</v>
      </c>
      <c r="AH42" s="150"/>
      <c r="AI42" s="150">
        <f t="shared" si="4"/>
        <v>0</v>
      </c>
      <c r="AJ42" s="150">
        <f t="shared" si="5"/>
        <v>0</v>
      </c>
      <c r="AK42" s="150">
        <f t="shared" si="6"/>
        <v>0</v>
      </c>
      <c r="AL42" s="150">
        <f t="shared" si="7"/>
        <v>0</v>
      </c>
      <c r="AM42" s="123">
        <f t="shared" si="8"/>
        <v>0</v>
      </c>
      <c r="AN42" s="123">
        <f t="shared" si="9"/>
        <v>0</v>
      </c>
    </row>
    <row r="45" spans="1:40">
      <c r="C45" s="120" t="s">
        <v>80</v>
      </c>
      <c r="D45" s="120" t="s">
        <v>81</v>
      </c>
    </row>
    <row r="46" spans="1:40">
      <c r="C46" s="120" t="s">
        <v>82</v>
      </c>
      <c r="D46" s="120" t="s">
        <v>83</v>
      </c>
    </row>
    <row r="47" spans="1:40">
      <c r="C47" s="120" t="s">
        <v>84</v>
      </c>
      <c r="D47" s="120" t="s">
        <v>85</v>
      </c>
    </row>
  </sheetData>
  <mergeCells count="7">
    <mergeCell ref="E2:S2"/>
    <mergeCell ref="E4:S4"/>
    <mergeCell ref="E6:S6"/>
    <mergeCell ref="E7:S7"/>
    <mergeCell ref="M9:V9"/>
    <mergeCell ref="E10:G10"/>
    <mergeCell ref="H10:J10"/>
  </mergeCells>
  <printOptions horizontalCentered="1"/>
  <pageMargins left="0" right="0" top="0.78740157480314954" bottom="0.6118110236220472" header="0.39370078740157477" footer="0.22992125984251965"/>
  <pageSetup paperSize="0" fitToWidth="0" fitToHeight="0" orientation="portrait" horizontalDpi="0" verticalDpi="0" copies="0"/>
  <headerFooter>
    <oddFooter xml:space="preserve">&amp;R
</oddFooter>
  </headerFooter>
  <drawing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6"/>
  <sheetViews>
    <sheetView workbookViewId="0"/>
  </sheetViews>
  <sheetFormatPr defaultRowHeight="15"/>
  <cols>
    <col min="1" max="1" width="3.375" style="119" customWidth="1"/>
    <col min="2" max="2" width="1.75" style="119" customWidth="1"/>
    <col min="3" max="3" width="30.5" style="120" customWidth="1"/>
    <col min="4" max="4" width="34.125" style="120" customWidth="1"/>
    <col min="5" max="5" width="8.875" style="158" hidden="1" customWidth="1"/>
    <col min="6" max="8" width="5" style="158" customWidth="1"/>
    <col min="9" max="11" width="5" style="158" hidden="1" customWidth="1"/>
    <col min="12" max="12" width="7.875" style="120" customWidth="1"/>
    <col min="13" max="13" width="8.5" style="120" hidden="1" customWidth="1"/>
    <col min="14" max="21" width="4.375" style="120" customWidth="1"/>
    <col min="22" max="22" width="4.375" style="120" hidden="1" customWidth="1"/>
    <col min="23" max="23" width="4.375" style="120" customWidth="1"/>
    <col min="24" max="24" width="9.25" style="120" customWidth="1"/>
    <col min="25" max="25" width="9.875" style="120" customWidth="1"/>
    <col min="26" max="26" width="9.875" style="120" hidden="1" customWidth="1"/>
    <col min="27" max="27" width="8.75" style="120" hidden="1" customWidth="1"/>
    <col min="28" max="28" width="9" style="120" customWidth="1"/>
    <col min="29" max="36" width="8.125" style="120" hidden="1" customWidth="1"/>
    <col min="37" max="37" width="10.5" style="120" hidden="1" customWidth="1"/>
    <col min="38" max="39" width="8.125" style="120" hidden="1" customWidth="1"/>
    <col min="40" max="1024" width="8.125" style="120" customWidth="1"/>
  </cols>
  <sheetData>
    <row r="1" spans="1:39">
      <c r="M1" s="159"/>
      <c r="Q1" s="159"/>
    </row>
    <row r="2" spans="1:39" s="115" customFormat="1" ht="15.75">
      <c r="A2" s="114"/>
      <c r="B2" s="114"/>
      <c r="E2" s="158"/>
      <c r="F2" s="158"/>
      <c r="G2" s="158"/>
      <c r="H2" s="158"/>
      <c r="I2" s="158"/>
      <c r="J2" s="158"/>
      <c r="K2" s="158"/>
    </row>
    <row r="3" spans="1:39" s="115" customFormat="1" ht="15" customHeight="1">
      <c r="A3" s="114"/>
      <c r="B3" s="114"/>
      <c r="D3" s="114"/>
      <c r="E3" s="114"/>
      <c r="F3" s="154" t="str">
        <f>+Dati!I4</f>
        <v>" XXVIII TROFEO CITTA' DI CATANIA "</v>
      </c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16"/>
      <c r="V3" s="116"/>
      <c r="W3" s="116"/>
      <c r="X3" s="116"/>
      <c r="Y3" s="116"/>
      <c r="Z3" s="116"/>
      <c r="AA3" s="116"/>
      <c r="AB3" s="116"/>
    </row>
    <row r="4" spans="1:39" s="115" customFormat="1" ht="15.75">
      <c r="A4" s="114"/>
      <c r="B4" s="114"/>
      <c r="D4" s="114"/>
      <c r="E4" s="119"/>
      <c r="F4" s="119"/>
      <c r="G4" s="119"/>
      <c r="H4" s="119"/>
      <c r="I4" s="119"/>
      <c r="J4" s="119"/>
      <c r="K4" s="119"/>
      <c r="L4" s="116"/>
      <c r="Q4" s="117"/>
      <c r="R4" s="117"/>
      <c r="S4" s="116"/>
      <c r="T4" s="116"/>
      <c r="U4" s="116"/>
      <c r="V4" s="116"/>
      <c r="W4" s="116"/>
      <c r="X4" s="116"/>
      <c r="Y4" s="116"/>
      <c r="Z4" s="116"/>
      <c r="AA4" s="116"/>
      <c r="AB4" s="116"/>
    </row>
    <row r="5" spans="1:39" s="115" customFormat="1" ht="15.75">
      <c r="A5" s="114"/>
      <c r="B5" s="114"/>
      <c r="E5" s="114"/>
      <c r="F5" s="154" t="s">
        <v>86</v>
      </c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16"/>
      <c r="V5" s="116"/>
      <c r="W5" s="116"/>
      <c r="X5" s="116"/>
      <c r="Y5" s="116"/>
      <c r="Z5" s="116"/>
      <c r="AA5" s="116"/>
      <c r="AB5" s="116"/>
    </row>
    <row r="6" spans="1:39" s="115" customFormat="1" ht="15.75">
      <c r="A6" s="114"/>
      <c r="B6" s="114"/>
      <c r="D6" s="114"/>
      <c r="E6" s="114"/>
      <c r="F6" s="119"/>
      <c r="H6" s="118"/>
      <c r="I6" s="118"/>
      <c r="J6" s="118"/>
      <c r="K6" s="119"/>
      <c r="L6" s="117"/>
      <c r="N6" s="117"/>
      <c r="O6" s="117"/>
      <c r="P6" s="118"/>
      <c r="U6" s="119"/>
      <c r="V6" s="119"/>
      <c r="W6" s="119"/>
      <c r="X6" s="119"/>
      <c r="Y6" s="119"/>
      <c r="Z6" s="120"/>
      <c r="AA6" s="116"/>
      <c r="AB6" s="116"/>
    </row>
    <row r="7" spans="1:39" ht="15.75">
      <c r="D7" s="114"/>
      <c r="E7" s="114"/>
      <c r="F7" s="154" t="str">
        <f>+Dati!I6</f>
        <v>MELILLI (SR)</v>
      </c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16"/>
      <c r="V7" s="116"/>
      <c r="W7" s="116"/>
    </row>
    <row r="8" spans="1:39" ht="15" customHeight="1">
      <c r="F8" s="155">
        <f>+Dati!I8</f>
        <v>44598</v>
      </c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</row>
    <row r="9" spans="1:39" s="123" customFormat="1" ht="15.75">
      <c r="A9" s="121"/>
      <c r="B9" s="121"/>
      <c r="C9" s="122"/>
      <c r="E9" s="160"/>
      <c r="F9" s="160"/>
      <c r="G9" s="160"/>
      <c r="H9" s="160"/>
      <c r="I9" s="160"/>
      <c r="J9" s="160"/>
      <c r="K9" s="160"/>
      <c r="L9" s="124"/>
      <c r="M9" s="124"/>
      <c r="N9" s="156" t="s">
        <v>54</v>
      </c>
      <c r="O9" s="156"/>
      <c r="P9" s="156"/>
      <c r="Q9" s="156"/>
      <c r="R9" s="156"/>
      <c r="S9" s="156"/>
      <c r="T9" s="156"/>
      <c r="U9" s="156"/>
      <c r="V9" s="156"/>
      <c r="W9" s="156"/>
      <c r="X9" s="124"/>
      <c r="Y9" s="124"/>
      <c r="Z9" s="124"/>
      <c r="AA9" s="124"/>
    </row>
    <row r="10" spans="1:39" s="134" customFormat="1" ht="52.5" customHeight="1">
      <c r="A10" s="125" t="s">
        <v>31</v>
      </c>
      <c r="B10" s="125"/>
      <c r="C10" s="126" t="s">
        <v>55</v>
      </c>
      <c r="D10" s="127" t="s">
        <v>56</v>
      </c>
      <c r="E10" s="161" t="s">
        <v>87</v>
      </c>
      <c r="F10" s="157" t="s">
        <v>88</v>
      </c>
      <c r="G10" s="157"/>
      <c r="H10" s="157"/>
      <c r="I10" s="157" t="s">
        <v>58</v>
      </c>
      <c r="J10" s="157"/>
      <c r="K10" s="157"/>
      <c r="L10" s="128" t="s">
        <v>59</v>
      </c>
      <c r="M10" s="128" t="s">
        <v>60</v>
      </c>
      <c r="N10" s="130" t="s">
        <v>61</v>
      </c>
      <c r="O10" s="130" t="s">
        <v>62</v>
      </c>
      <c r="P10" s="130" t="s">
        <v>63</v>
      </c>
      <c r="Q10" s="130" t="s">
        <v>64</v>
      </c>
      <c r="R10" s="130" t="s">
        <v>65</v>
      </c>
      <c r="S10" s="130" t="s">
        <v>66</v>
      </c>
      <c r="T10" s="130" t="s">
        <v>67</v>
      </c>
      <c r="U10" s="130" t="s">
        <v>68</v>
      </c>
      <c r="V10" s="130" t="s">
        <v>69</v>
      </c>
      <c r="W10" s="130" t="s">
        <v>69</v>
      </c>
      <c r="X10" s="131" t="s">
        <v>70</v>
      </c>
      <c r="Y10" s="131" t="s">
        <v>71</v>
      </c>
      <c r="Z10" s="131" t="s">
        <v>72</v>
      </c>
      <c r="AA10" s="131" t="s">
        <v>73</v>
      </c>
      <c r="AB10" s="132" t="s">
        <v>52</v>
      </c>
    </row>
    <row r="11" spans="1:39" s="138" customFormat="1" ht="8.25" customHeight="1">
      <c r="A11" s="135"/>
      <c r="B11" s="135"/>
      <c r="C11" s="136"/>
      <c r="D11" s="136"/>
      <c r="E11" s="162"/>
      <c r="F11" s="136"/>
      <c r="G11" s="136"/>
      <c r="H11" s="136"/>
      <c r="I11" s="136"/>
      <c r="J11" s="136"/>
      <c r="K11" s="136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</row>
    <row r="12" spans="1:39" s="123" customFormat="1" ht="19.899999999999999" customHeight="1">
      <c r="A12" s="139">
        <v>1</v>
      </c>
      <c r="B12" s="140"/>
      <c r="C12" s="141"/>
      <c r="D12" s="163"/>
      <c r="E12" s="164" t="e">
        <f>+#REF!</f>
        <v>#REF!</v>
      </c>
      <c r="F12" s="142"/>
      <c r="G12" s="142"/>
      <c r="H12" s="142"/>
      <c r="I12" s="142"/>
      <c r="J12" s="142"/>
      <c r="K12" s="142"/>
      <c r="L12" s="143">
        <f t="shared" ref="L12:L21" si="0">+AD12</f>
        <v>0</v>
      </c>
      <c r="M12" s="144">
        <f t="shared" ref="M12:M21" si="1">+AI12/10</f>
        <v>0</v>
      </c>
      <c r="N12" s="145"/>
      <c r="O12" s="142"/>
      <c r="P12" s="142"/>
      <c r="Q12" s="142"/>
      <c r="R12" s="142"/>
      <c r="S12" s="142"/>
      <c r="T12" s="142"/>
      <c r="U12" s="142"/>
      <c r="V12" s="142"/>
      <c r="W12" s="142"/>
      <c r="X12" s="146">
        <f t="shared" ref="X12:X21" si="2">IF(L12&lt;60000,0,(-AM12+60000)*0.1)</f>
        <v>0</v>
      </c>
      <c r="Y12" s="142"/>
      <c r="Z12" s="146">
        <f t="shared" ref="Z12:Z21" si="3">IF(M12&gt;300,(M12-300)*10,0)</f>
        <v>0</v>
      </c>
      <c r="AA12" s="142"/>
      <c r="AB12" s="147">
        <f t="shared" ref="AB12:AB21" si="4">(N12+O12+P12+Q12+R12+S12+T12+U12+V12+W12)+X12-Y12-Z12-AA12</f>
        <v>0</v>
      </c>
      <c r="AC12" s="148">
        <f t="shared" ref="AC12:AC21" si="5">+F12*6000+G12*100+H12</f>
        <v>0</v>
      </c>
      <c r="AD12" s="149">
        <f t="shared" ref="AD12:AD21" si="6">+AC12</f>
        <v>0</v>
      </c>
      <c r="AE12" s="148">
        <f t="shared" ref="AE12:AE21" si="7">+AC12+Z12*100</f>
        <v>0</v>
      </c>
      <c r="AF12" s="149">
        <f t="shared" ref="AF12:AF21" si="8">+AE12*0.1</f>
        <v>0</v>
      </c>
      <c r="AG12" s="150"/>
      <c r="AH12" s="148">
        <f t="shared" ref="AH12:AH21" si="9">+I12*6000+J12*100+K12</f>
        <v>0</v>
      </c>
      <c r="AI12" s="149">
        <f t="shared" ref="AI12:AI21" si="10">+AH12*0.1</f>
        <v>0</v>
      </c>
      <c r="AJ12" s="148">
        <f t="shared" ref="AJ12:AJ21" si="11">+AH12+AC12*100</f>
        <v>0</v>
      </c>
      <c r="AK12" s="149">
        <f t="shared" ref="AK12:AK21" si="12">+AJ12*0.1</f>
        <v>0</v>
      </c>
      <c r="AL12" s="123">
        <f t="shared" ref="AL12:AL21" si="13">+F12*6000+G12*100</f>
        <v>0</v>
      </c>
      <c r="AM12" s="123">
        <f t="shared" ref="AM12:AM21" si="14">+IF(L12&gt;AL12,AL12+100,L12)</f>
        <v>0</v>
      </c>
    </row>
    <row r="13" spans="1:39" s="123" customFormat="1" ht="19.899999999999999" customHeight="1">
      <c r="A13" s="139">
        <v>2</v>
      </c>
      <c r="B13" s="140"/>
      <c r="C13" s="141"/>
      <c r="D13" s="163"/>
      <c r="E13" s="164" t="e">
        <f>+#REF!</f>
        <v>#REF!</v>
      </c>
      <c r="F13" s="142"/>
      <c r="G13" s="142"/>
      <c r="H13" s="142"/>
      <c r="I13" s="145"/>
      <c r="J13" s="142"/>
      <c r="K13" s="151"/>
      <c r="L13" s="143">
        <f t="shared" si="0"/>
        <v>0</v>
      </c>
      <c r="M13" s="144">
        <f t="shared" si="1"/>
        <v>0</v>
      </c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6">
        <f t="shared" si="2"/>
        <v>0</v>
      </c>
      <c r="Y13" s="142"/>
      <c r="Z13" s="146">
        <f t="shared" si="3"/>
        <v>0</v>
      </c>
      <c r="AA13" s="142"/>
      <c r="AB13" s="147">
        <f t="shared" si="4"/>
        <v>0</v>
      </c>
      <c r="AC13" s="150">
        <f t="shared" si="5"/>
        <v>0</v>
      </c>
      <c r="AD13" s="150">
        <f t="shared" si="6"/>
        <v>0</v>
      </c>
      <c r="AE13" s="150">
        <f t="shared" si="7"/>
        <v>0</v>
      </c>
      <c r="AF13" s="150">
        <f t="shared" si="8"/>
        <v>0</v>
      </c>
      <c r="AG13" s="150"/>
      <c r="AH13" s="150">
        <f t="shared" si="9"/>
        <v>0</v>
      </c>
      <c r="AI13" s="150">
        <f t="shared" si="10"/>
        <v>0</v>
      </c>
      <c r="AJ13" s="150">
        <f t="shared" si="11"/>
        <v>0</v>
      </c>
      <c r="AK13" s="150">
        <f t="shared" si="12"/>
        <v>0</v>
      </c>
      <c r="AL13" s="123">
        <f t="shared" si="13"/>
        <v>0</v>
      </c>
      <c r="AM13" s="123">
        <f t="shared" si="14"/>
        <v>0</v>
      </c>
    </row>
    <row r="14" spans="1:39" s="123" customFormat="1" ht="19.899999999999999" customHeight="1">
      <c r="A14" s="139">
        <v>3</v>
      </c>
      <c r="B14" s="140"/>
      <c r="C14" s="165"/>
      <c r="D14" s="166"/>
      <c r="E14" s="164" t="e">
        <f>+#REF!</f>
        <v>#REF!</v>
      </c>
      <c r="F14" s="142"/>
      <c r="G14" s="142"/>
      <c r="H14" s="142"/>
      <c r="I14" s="145"/>
      <c r="J14" s="142"/>
      <c r="K14" s="151"/>
      <c r="L14" s="143">
        <f t="shared" si="0"/>
        <v>0</v>
      </c>
      <c r="M14" s="144">
        <f t="shared" si="1"/>
        <v>0</v>
      </c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6">
        <f t="shared" si="2"/>
        <v>0</v>
      </c>
      <c r="Y14" s="142"/>
      <c r="Z14" s="146">
        <f t="shared" si="3"/>
        <v>0</v>
      </c>
      <c r="AA14" s="142"/>
      <c r="AB14" s="147">
        <f t="shared" si="4"/>
        <v>0</v>
      </c>
      <c r="AC14" s="150">
        <f t="shared" si="5"/>
        <v>0</v>
      </c>
      <c r="AD14" s="150">
        <f t="shared" si="6"/>
        <v>0</v>
      </c>
      <c r="AE14" s="150">
        <f t="shared" si="7"/>
        <v>0</v>
      </c>
      <c r="AF14" s="150">
        <f t="shared" si="8"/>
        <v>0</v>
      </c>
      <c r="AG14" s="150"/>
      <c r="AH14" s="150">
        <f t="shared" si="9"/>
        <v>0</v>
      </c>
      <c r="AI14" s="150">
        <f t="shared" si="10"/>
        <v>0</v>
      </c>
      <c r="AJ14" s="150">
        <f t="shared" si="11"/>
        <v>0</v>
      </c>
      <c r="AK14" s="150">
        <f t="shared" si="12"/>
        <v>0</v>
      </c>
      <c r="AL14" s="123">
        <f t="shared" si="13"/>
        <v>0</v>
      </c>
      <c r="AM14" s="123">
        <f t="shared" si="14"/>
        <v>0</v>
      </c>
    </row>
    <row r="15" spans="1:39" s="123" customFormat="1" ht="19.899999999999999" customHeight="1">
      <c r="A15" s="139">
        <v>4</v>
      </c>
      <c r="B15" s="140"/>
      <c r="C15" s="141"/>
      <c r="D15" s="163"/>
      <c r="E15" s="164" t="e">
        <f>+#REF!</f>
        <v>#REF!</v>
      </c>
      <c r="F15" s="142"/>
      <c r="G15" s="142"/>
      <c r="H15" s="142"/>
      <c r="I15" s="145"/>
      <c r="J15" s="142"/>
      <c r="K15" s="151"/>
      <c r="L15" s="143">
        <f t="shared" si="0"/>
        <v>0</v>
      </c>
      <c r="M15" s="144">
        <f t="shared" si="1"/>
        <v>0</v>
      </c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6">
        <f t="shared" si="2"/>
        <v>0</v>
      </c>
      <c r="Y15" s="142"/>
      <c r="Z15" s="146">
        <f t="shared" si="3"/>
        <v>0</v>
      </c>
      <c r="AA15" s="142"/>
      <c r="AB15" s="147">
        <f t="shared" si="4"/>
        <v>0</v>
      </c>
      <c r="AC15" s="153">
        <f t="shared" si="5"/>
        <v>0</v>
      </c>
      <c r="AD15" s="153">
        <f t="shared" si="6"/>
        <v>0</v>
      </c>
      <c r="AE15" s="150">
        <f t="shared" si="7"/>
        <v>0</v>
      </c>
      <c r="AF15" s="150">
        <f t="shared" si="8"/>
        <v>0</v>
      </c>
      <c r="AG15" s="150"/>
      <c r="AH15" s="150">
        <f t="shared" si="9"/>
        <v>0</v>
      </c>
      <c r="AI15" s="150">
        <f t="shared" si="10"/>
        <v>0</v>
      </c>
      <c r="AJ15" s="150">
        <f t="shared" si="11"/>
        <v>0</v>
      </c>
      <c r="AK15" s="150">
        <f t="shared" si="12"/>
        <v>0</v>
      </c>
      <c r="AL15" s="123">
        <f t="shared" si="13"/>
        <v>0</v>
      </c>
      <c r="AM15" s="123">
        <f t="shared" si="14"/>
        <v>0</v>
      </c>
    </row>
    <row r="16" spans="1:39" s="123" customFormat="1" ht="19.899999999999999" customHeight="1">
      <c r="A16" s="139">
        <v>5</v>
      </c>
      <c r="B16" s="140"/>
      <c r="C16" s="165"/>
      <c r="D16" s="166"/>
      <c r="E16" s="164" t="e">
        <f>+#REF!</f>
        <v>#REF!</v>
      </c>
      <c r="F16" s="142"/>
      <c r="G16" s="142"/>
      <c r="H16" s="142"/>
      <c r="I16" s="145"/>
      <c r="J16" s="142"/>
      <c r="K16" s="151"/>
      <c r="L16" s="143">
        <f t="shared" si="0"/>
        <v>0</v>
      </c>
      <c r="M16" s="144">
        <f t="shared" si="1"/>
        <v>0</v>
      </c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6">
        <f t="shared" si="2"/>
        <v>0</v>
      </c>
      <c r="Y16" s="142"/>
      <c r="Z16" s="146">
        <f t="shared" si="3"/>
        <v>0</v>
      </c>
      <c r="AA16" s="142"/>
      <c r="AB16" s="147">
        <f t="shared" si="4"/>
        <v>0</v>
      </c>
      <c r="AC16" s="153">
        <f t="shared" si="5"/>
        <v>0</v>
      </c>
      <c r="AD16" s="153">
        <f t="shared" si="6"/>
        <v>0</v>
      </c>
      <c r="AE16" s="150">
        <f t="shared" si="7"/>
        <v>0</v>
      </c>
      <c r="AF16" s="150">
        <f t="shared" si="8"/>
        <v>0</v>
      </c>
      <c r="AG16" s="150"/>
      <c r="AH16" s="150">
        <f t="shared" si="9"/>
        <v>0</v>
      </c>
      <c r="AI16" s="150">
        <f t="shared" si="10"/>
        <v>0</v>
      </c>
      <c r="AJ16" s="150">
        <f t="shared" si="11"/>
        <v>0</v>
      </c>
      <c r="AK16" s="150">
        <f t="shared" si="12"/>
        <v>0</v>
      </c>
      <c r="AL16" s="123">
        <f t="shared" si="13"/>
        <v>0</v>
      </c>
      <c r="AM16" s="123">
        <f t="shared" si="14"/>
        <v>0</v>
      </c>
    </row>
    <row r="17" spans="1:39" s="123" customFormat="1" ht="19.899999999999999" customHeight="1">
      <c r="A17" s="139">
        <v>6</v>
      </c>
      <c r="B17" s="140"/>
      <c r="C17" s="165"/>
      <c r="D17" s="166"/>
      <c r="E17" s="164" t="e">
        <f>+#REF!</f>
        <v>#REF!</v>
      </c>
      <c r="F17" s="142"/>
      <c r="G17" s="142"/>
      <c r="H17" s="142"/>
      <c r="I17" s="145"/>
      <c r="J17" s="142"/>
      <c r="K17" s="151"/>
      <c r="L17" s="143">
        <f t="shared" si="0"/>
        <v>0</v>
      </c>
      <c r="M17" s="144">
        <f t="shared" si="1"/>
        <v>0</v>
      </c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6">
        <f t="shared" si="2"/>
        <v>0</v>
      </c>
      <c r="Y17" s="142"/>
      <c r="Z17" s="146">
        <f t="shared" si="3"/>
        <v>0</v>
      </c>
      <c r="AA17" s="142"/>
      <c r="AB17" s="147">
        <f t="shared" si="4"/>
        <v>0</v>
      </c>
      <c r="AC17" s="153">
        <f t="shared" si="5"/>
        <v>0</v>
      </c>
      <c r="AD17" s="153">
        <f t="shared" si="6"/>
        <v>0</v>
      </c>
      <c r="AE17" s="150">
        <f t="shared" si="7"/>
        <v>0</v>
      </c>
      <c r="AF17" s="150">
        <f t="shared" si="8"/>
        <v>0</v>
      </c>
      <c r="AG17" s="150"/>
      <c r="AH17" s="150">
        <f t="shared" si="9"/>
        <v>0</v>
      </c>
      <c r="AI17" s="150">
        <f t="shared" si="10"/>
        <v>0</v>
      </c>
      <c r="AJ17" s="150">
        <f t="shared" si="11"/>
        <v>0</v>
      </c>
      <c r="AK17" s="150">
        <f t="shared" si="12"/>
        <v>0</v>
      </c>
      <c r="AL17" s="123">
        <f t="shared" si="13"/>
        <v>0</v>
      </c>
      <c r="AM17" s="123">
        <f t="shared" si="14"/>
        <v>0</v>
      </c>
    </row>
    <row r="18" spans="1:39" s="123" customFormat="1" ht="19.899999999999999" customHeight="1">
      <c r="A18" s="139">
        <v>7</v>
      </c>
      <c r="B18" s="140"/>
      <c r="C18" s="141"/>
      <c r="D18" s="166"/>
      <c r="E18" s="164" t="e">
        <f>+#REF!</f>
        <v>#REF!</v>
      </c>
      <c r="F18" s="142"/>
      <c r="G18" s="142"/>
      <c r="H18" s="142"/>
      <c r="I18" s="145"/>
      <c r="J18" s="142"/>
      <c r="K18" s="151"/>
      <c r="L18" s="143">
        <f t="shared" si="0"/>
        <v>0</v>
      </c>
      <c r="M18" s="144">
        <f t="shared" si="1"/>
        <v>0</v>
      </c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6">
        <f t="shared" si="2"/>
        <v>0</v>
      </c>
      <c r="Y18" s="142"/>
      <c r="Z18" s="146">
        <f t="shared" si="3"/>
        <v>0</v>
      </c>
      <c r="AA18" s="142"/>
      <c r="AB18" s="147">
        <f t="shared" si="4"/>
        <v>0</v>
      </c>
      <c r="AC18" s="150">
        <f t="shared" si="5"/>
        <v>0</v>
      </c>
      <c r="AD18" s="150">
        <f t="shared" si="6"/>
        <v>0</v>
      </c>
      <c r="AE18" s="150">
        <f t="shared" si="7"/>
        <v>0</v>
      </c>
      <c r="AF18" s="150">
        <f t="shared" si="8"/>
        <v>0</v>
      </c>
      <c r="AG18" s="150"/>
      <c r="AH18" s="150">
        <f t="shared" si="9"/>
        <v>0</v>
      </c>
      <c r="AI18" s="150">
        <f t="shared" si="10"/>
        <v>0</v>
      </c>
      <c r="AJ18" s="150">
        <f t="shared" si="11"/>
        <v>0</v>
      </c>
      <c r="AK18" s="150">
        <f t="shared" si="12"/>
        <v>0</v>
      </c>
      <c r="AL18" s="123">
        <f t="shared" si="13"/>
        <v>0</v>
      </c>
      <c r="AM18" s="123">
        <f t="shared" si="14"/>
        <v>0</v>
      </c>
    </row>
    <row r="19" spans="1:39" s="123" customFormat="1" ht="19.899999999999999" customHeight="1">
      <c r="A19" s="139">
        <v>8</v>
      </c>
      <c r="B19" s="140"/>
      <c r="C19" s="141"/>
      <c r="D19" s="163"/>
      <c r="E19" s="164" t="e">
        <f>+#REF!</f>
        <v>#REF!</v>
      </c>
      <c r="F19" s="142"/>
      <c r="G19" s="142"/>
      <c r="H19" s="142"/>
      <c r="I19" s="145"/>
      <c r="J19" s="142"/>
      <c r="K19" s="151"/>
      <c r="L19" s="143">
        <f t="shared" si="0"/>
        <v>0</v>
      </c>
      <c r="M19" s="144">
        <f t="shared" si="1"/>
        <v>0</v>
      </c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6">
        <f t="shared" si="2"/>
        <v>0</v>
      </c>
      <c r="Y19" s="142"/>
      <c r="Z19" s="146">
        <f t="shared" si="3"/>
        <v>0</v>
      </c>
      <c r="AA19" s="142"/>
      <c r="AB19" s="147">
        <f t="shared" si="4"/>
        <v>0</v>
      </c>
      <c r="AC19" s="150">
        <f t="shared" si="5"/>
        <v>0</v>
      </c>
      <c r="AD19" s="150">
        <f t="shared" si="6"/>
        <v>0</v>
      </c>
      <c r="AE19" s="150">
        <f t="shared" si="7"/>
        <v>0</v>
      </c>
      <c r="AF19" s="150">
        <f t="shared" si="8"/>
        <v>0</v>
      </c>
      <c r="AG19" s="150"/>
      <c r="AH19" s="150">
        <f t="shared" si="9"/>
        <v>0</v>
      </c>
      <c r="AI19" s="150">
        <f t="shared" si="10"/>
        <v>0</v>
      </c>
      <c r="AJ19" s="150">
        <f t="shared" si="11"/>
        <v>0</v>
      </c>
      <c r="AK19" s="150">
        <f t="shared" si="12"/>
        <v>0</v>
      </c>
      <c r="AL19" s="123">
        <f t="shared" si="13"/>
        <v>0</v>
      </c>
      <c r="AM19" s="123">
        <f t="shared" si="14"/>
        <v>0</v>
      </c>
    </row>
    <row r="20" spans="1:39" s="123" customFormat="1" ht="19.899999999999999" customHeight="1">
      <c r="A20" s="139">
        <v>9</v>
      </c>
      <c r="B20" s="140"/>
      <c r="C20" s="167"/>
      <c r="D20" s="165"/>
      <c r="E20" s="164" t="e">
        <f>+#REF!</f>
        <v>#REF!</v>
      </c>
      <c r="F20" s="142"/>
      <c r="G20" s="142"/>
      <c r="H20" s="142"/>
      <c r="I20" s="145"/>
      <c r="J20" s="142"/>
      <c r="K20" s="151"/>
      <c r="L20" s="143">
        <f t="shared" si="0"/>
        <v>0</v>
      </c>
      <c r="M20" s="144">
        <f t="shared" si="1"/>
        <v>0</v>
      </c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6">
        <f t="shared" si="2"/>
        <v>0</v>
      </c>
      <c r="Y20" s="142"/>
      <c r="Z20" s="146">
        <f t="shared" si="3"/>
        <v>0</v>
      </c>
      <c r="AA20" s="142"/>
      <c r="AB20" s="147">
        <f t="shared" si="4"/>
        <v>0</v>
      </c>
      <c r="AC20" s="150">
        <f t="shared" si="5"/>
        <v>0</v>
      </c>
      <c r="AD20" s="150">
        <f t="shared" si="6"/>
        <v>0</v>
      </c>
      <c r="AE20" s="150">
        <f t="shared" si="7"/>
        <v>0</v>
      </c>
      <c r="AF20" s="150">
        <f t="shared" si="8"/>
        <v>0</v>
      </c>
      <c r="AG20" s="150"/>
      <c r="AH20" s="150">
        <f t="shared" si="9"/>
        <v>0</v>
      </c>
      <c r="AI20" s="150">
        <f t="shared" si="10"/>
        <v>0</v>
      </c>
      <c r="AJ20" s="150">
        <f t="shared" si="11"/>
        <v>0</v>
      </c>
      <c r="AK20" s="150">
        <f t="shared" si="12"/>
        <v>0</v>
      </c>
      <c r="AL20" s="123">
        <f t="shared" si="13"/>
        <v>0</v>
      </c>
      <c r="AM20" s="123">
        <f t="shared" si="14"/>
        <v>0</v>
      </c>
    </row>
    <row r="21" spans="1:39" s="123" customFormat="1" ht="19.899999999999999" customHeight="1">
      <c r="A21" s="139">
        <v>10</v>
      </c>
      <c r="B21" s="140"/>
      <c r="C21" s="165"/>
      <c r="D21" s="166"/>
      <c r="E21" s="164" t="e">
        <f>+#REF!</f>
        <v>#REF!</v>
      </c>
      <c r="F21" s="142"/>
      <c r="G21" s="142"/>
      <c r="H21" s="142"/>
      <c r="I21" s="145"/>
      <c r="J21" s="142"/>
      <c r="K21" s="151"/>
      <c r="L21" s="143">
        <f t="shared" si="0"/>
        <v>0</v>
      </c>
      <c r="M21" s="144">
        <f t="shared" si="1"/>
        <v>0</v>
      </c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6">
        <f t="shared" si="2"/>
        <v>0</v>
      </c>
      <c r="Y21" s="142"/>
      <c r="Z21" s="146">
        <f t="shared" si="3"/>
        <v>0</v>
      </c>
      <c r="AA21" s="142"/>
      <c r="AB21" s="147">
        <f t="shared" si="4"/>
        <v>0</v>
      </c>
      <c r="AC21" s="150">
        <f t="shared" si="5"/>
        <v>0</v>
      </c>
      <c r="AD21" s="150">
        <f t="shared" si="6"/>
        <v>0</v>
      </c>
      <c r="AE21" s="150">
        <f t="shared" si="7"/>
        <v>0</v>
      </c>
      <c r="AF21" s="150">
        <f t="shared" si="8"/>
        <v>0</v>
      </c>
      <c r="AG21" s="150"/>
      <c r="AH21" s="150">
        <f t="shared" si="9"/>
        <v>0</v>
      </c>
      <c r="AI21" s="150">
        <f t="shared" si="10"/>
        <v>0</v>
      </c>
      <c r="AJ21" s="150">
        <f t="shared" si="11"/>
        <v>0</v>
      </c>
      <c r="AK21" s="150">
        <f t="shared" si="12"/>
        <v>0</v>
      </c>
      <c r="AL21" s="123">
        <f t="shared" si="13"/>
        <v>0</v>
      </c>
      <c r="AM21" s="123">
        <f t="shared" si="14"/>
        <v>0</v>
      </c>
    </row>
    <row r="24" spans="1:39">
      <c r="C24" s="120" t="s">
        <v>80</v>
      </c>
      <c r="D24" s="120" t="s">
        <v>81</v>
      </c>
    </row>
    <row r="25" spans="1:39">
      <c r="C25" s="120" t="s">
        <v>82</v>
      </c>
      <c r="D25" s="120" t="s">
        <v>83</v>
      </c>
    </row>
    <row r="26" spans="1:39">
      <c r="C26" s="120" t="s">
        <v>84</v>
      </c>
      <c r="D26" s="120" t="s">
        <v>85</v>
      </c>
    </row>
  </sheetData>
  <mergeCells count="7">
    <mergeCell ref="F3:T3"/>
    <mergeCell ref="F5:T5"/>
    <mergeCell ref="F7:T7"/>
    <mergeCell ref="F8:T8"/>
    <mergeCell ref="N9:W9"/>
    <mergeCell ref="F10:H10"/>
    <mergeCell ref="I10:K10"/>
  </mergeCells>
  <dataValidations count="3">
    <dataValidation type="list" allowBlank="1" showInputMessage="1" showErrorMessage="1" sqref="N12:W20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N21:W21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Y12:Y21 AA12:AA21">
      <formula1>"0,100,200,300,400,500,600,700,800,900,1000,1100,1200,1300,1400,1500,1600,1700,1800,1900,2000"</formula1>
    </dataValidation>
  </dataValidations>
  <printOptions horizontalCentered="1"/>
  <pageMargins left="0.70826771653543308" right="0.70826771653543308" top="1.1417322834645669" bottom="0.90354330708661412" header="0.74803149606299213" footer="0.31535433070866137"/>
  <pageSetup paperSize="0" scale="120" fitToWidth="0" fitToHeight="0" orientation="landscape" horizontalDpi="0" verticalDpi="0" copies="0"/>
  <headerFooter alignWithMargins="0">
    <oddFooter xml:space="preserve">&amp;R
</oddFooter>
  </headerFooter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7"/>
  <sheetViews>
    <sheetView workbookViewId="0">
      <selection activeCell="D21" sqref="D21"/>
    </sheetView>
  </sheetViews>
  <sheetFormatPr defaultRowHeight="12.75"/>
  <cols>
    <col min="1" max="1" width="4.625" style="120" customWidth="1"/>
    <col min="2" max="2" width="0.125" style="120" customWidth="1"/>
    <col min="3" max="3" width="28.375" style="120" customWidth="1"/>
    <col min="4" max="4" width="33" style="120" customWidth="1"/>
    <col min="5" max="5" width="9.375" style="120" customWidth="1"/>
    <col min="6" max="6" width="5.75" style="120" customWidth="1"/>
    <col min="7" max="7" width="6.5" style="120" customWidth="1"/>
    <col min="8" max="8" width="6.875" style="120" customWidth="1"/>
    <col min="9" max="9" width="9.125" style="120" customWidth="1"/>
    <col min="10" max="10" width="8.625" style="120" customWidth="1"/>
    <col min="11" max="11" width="9.375" style="120" customWidth="1"/>
    <col min="12" max="12" width="9.875" style="158" customWidth="1"/>
    <col min="13" max="13" width="7.875" style="120" customWidth="1"/>
    <col min="14" max="15" width="6.375" style="120" customWidth="1"/>
    <col min="16" max="16" width="7.5" style="120" customWidth="1"/>
    <col min="17" max="17" width="6.375" style="120" customWidth="1"/>
    <col min="18" max="18" width="8.125" style="120" customWidth="1"/>
    <col min="19" max="19" width="9" style="120" customWidth="1"/>
    <col min="20" max="20" width="7.75" style="120" customWidth="1"/>
    <col min="21" max="21" width="5.875" style="120" customWidth="1"/>
    <col min="22" max="22" width="4.25" style="120" customWidth="1"/>
    <col min="23" max="1024" width="6" style="120" customWidth="1"/>
  </cols>
  <sheetData>
    <row r="1" spans="1:22" s="115" customFormat="1"/>
    <row r="2" spans="1:22" s="115" customFormat="1" ht="19.5" customHeight="1">
      <c r="C2" s="185" t="str">
        <f>+Dati!I4</f>
        <v>" XXVIII TROFEO CITTA' DI CATANIA "</v>
      </c>
      <c r="D2" s="185"/>
      <c r="E2" s="185"/>
      <c r="F2" s="185"/>
      <c r="G2" s="185"/>
      <c r="H2" s="185"/>
      <c r="I2" s="185"/>
      <c r="J2" s="185"/>
      <c r="K2" s="185"/>
      <c r="L2" s="185"/>
      <c r="M2" s="116"/>
      <c r="N2" s="116"/>
      <c r="O2" s="116"/>
      <c r="P2" s="116"/>
      <c r="Q2" s="116"/>
      <c r="R2" s="116"/>
      <c r="S2" s="116"/>
      <c r="T2" s="116"/>
      <c r="U2" s="116"/>
      <c r="V2" s="116"/>
    </row>
    <row r="3" spans="1:22" s="115" customFormat="1" ht="15.75">
      <c r="J3" s="117"/>
      <c r="K3" s="116"/>
      <c r="L3" s="168"/>
      <c r="M3" s="116"/>
      <c r="N3" s="116"/>
      <c r="O3" s="116"/>
      <c r="P3" s="116"/>
      <c r="Q3" s="118"/>
      <c r="R3" s="116"/>
      <c r="S3" s="116"/>
      <c r="T3" s="116"/>
      <c r="U3" s="116"/>
      <c r="V3" s="116"/>
    </row>
    <row r="4" spans="1:22" s="115" customFormat="1" ht="15.75">
      <c r="D4" s="154" t="s">
        <v>89</v>
      </c>
      <c r="E4" s="154"/>
      <c r="F4" s="154"/>
      <c r="G4" s="154"/>
      <c r="H4" s="154"/>
      <c r="I4" s="154"/>
      <c r="K4" s="117"/>
      <c r="L4" s="168"/>
      <c r="M4" s="116"/>
      <c r="N4" s="116"/>
      <c r="O4" s="116"/>
      <c r="P4" s="116"/>
      <c r="Q4" s="117"/>
      <c r="R4" s="116"/>
      <c r="S4" s="116"/>
      <c r="T4" s="116"/>
      <c r="U4" s="116"/>
      <c r="V4" s="116"/>
    </row>
    <row r="5" spans="1:22" s="115" customFormat="1" ht="15.75">
      <c r="D5" s="114"/>
      <c r="E5" s="114"/>
      <c r="F5" s="114"/>
      <c r="G5" s="114"/>
      <c r="H5" s="114"/>
      <c r="K5" s="117"/>
      <c r="L5" s="168"/>
      <c r="M5" s="116"/>
      <c r="N5" s="116"/>
      <c r="O5" s="116"/>
      <c r="P5" s="116"/>
      <c r="Q5" s="117"/>
      <c r="R5" s="116"/>
      <c r="S5" s="116"/>
      <c r="T5" s="116"/>
      <c r="U5" s="116"/>
      <c r="V5" s="116"/>
    </row>
    <row r="6" spans="1:22" s="115" customFormat="1" ht="15.75">
      <c r="D6" s="154" t="str">
        <f>+Dati!I6</f>
        <v>MELILLI (SR)</v>
      </c>
      <c r="E6" s="154"/>
      <c r="F6" s="154"/>
      <c r="G6" s="154"/>
      <c r="H6" s="154"/>
      <c r="I6" s="154"/>
      <c r="J6" s="154"/>
      <c r="K6" s="117"/>
      <c r="L6" s="169"/>
      <c r="M6" s="116"/>
      <c r="N6" s="116"/>
      <c r="O6" s="116"/>
      <c r="P6" s="116"/>
      <c r="Q6" s="117"/>
      <c r="R6" s="116"/>
      <c r="S6" s="116"/>
      <c r="T6" s="116"/>
      <c r="U6" s="116"/>
      <c r="V6" s="116"/>
    </row>
    <row r="7" spans="1:22" ht="15.75">
      <c r="D7" s="186">
        <f>+Dati!I8</f>
        <v>44598</v>
      </c>
      <c r="E7" s="186"/>
      <c r="F7" s="186"/>
      <c r="G7" s="186"/>
      <c r="H7" s="186"/>
      <c r="I7" s="186"/>
      <c r="J7" s="186"/>
      <c r="K7" s="116"/>
      <c r="L7" s="168"/>
      <c r="M7" s="116"/>
      <c r="N7" s="118"/>
      <c r="O7" s="118"/>
      <c r="P7" s="118"/>
      <c r="Q7" s="117"/>
      <c r="R7" s="118"/>
      <c r="S7" s="118"/>
      <c r="T7" s="118"/>
      <c r="U7" s="118"/>
      <c r="V7" s="118"/>
    </row>
    <row r="8" spans="1:22" ht="14.25"/>
    <row r="9" spans="1:22" s="172" customFormat="1" ht="37.5" customHeight="1">
      <c r="A9" s="133" t="s">
        <v>90</v>
      </c>
      <c r="B9" s="133"/>
      <c r="C9" s="133" t="s">
        <v>55</v>
      </c>
      <c r="D9" s="133" t="s">
        <v>56</v>
      </c>
      <c r="E9" s="133" t="s">
        <v>91</v>
      </c>
      <c r="F9" s="187" t="s">
        <v>92</v>
      </c>
      <c r="G9" s="187"/>
      <c r="H9" s="187"/>
      <c r="I9" s="133" t="s">
        <v>93</v>
      </c>
      <c r="J9" s="133" t="s">
        <v>94</v>
      </c>
      <c r="K9" s="170" t="s">
        <v>95</v>
      </c>
      <c r="L9" s="171" t="s">
        <v>96</v>
      </c>
      <c r="M9" s="170" t="s">
        <v>74</v>
      </c>
      <c r="P9" s="173"/>
    </row>
    <row r="10" spans="1:22" s="172" customFormat="1" ht="6" customHeight="1">
      <c r="D10" s="174"/>
      <c r="L10" s="175"/>
      <c r="M10" s="138"/>
      <c r="P10" s="173"/>
    </row>
    <row r="11" spans="1:22" s="123" customFormat="1" ht="15.75">
      <c r="A11" s="139">
        <v>3</v>
      </c>
      <c r="B11" s="176"/>
      <c r="C11" s="141" t="s">
        <v>79</v>
      </c>
      <c r="D11" s="177" t="s">
        <v>45</v>
      </c>
      <c r="E11" s="178">
        <v>5</v>
      </c>
      <c r="F11" s="179">
        <v>2</v>
      </c>
      <c r="G11" s="179">
        <v>17</v>
      </c>
      <c r="H11" s="179">
        <v>84</v>
      </c>
      <c r="I11" s="180">
        <v>138</v>
      </c>
      <c r="J11" s="178"/>
      <c r="K11" s="181">
        <v>138</v>
      </c>
      <c r="L11" s="182">
        <v>5</v>
      </c>
      <c r="M11" s="152"/>
      <c r="O11" s="183"/>
      <c r="P11" s="184"/>
      <c r="Q11" s="183"/>
      <c r="R11" s="184"/>
    </row>
    <row r="12" spans="1:22" s="123" customFormat="1" ht="15.75">
      <c r="A12" s="139">
        <v>18</v>
      </c>
      <c r="B12" s="176"/>
      <c r="C12" s="141" t="s">
        <v>77</v>
      </c>
      <c r="D12" s="177" t="s">
        <v>45</v>
      </c>
      <c r="E12" s="178">
        <v>4</v>
      </c>
      <c r="F12" s="142">
        <v>2</v>
      </c>
      <c r="G12" s="142">
        <v>11</v>
      </c>
      <c r="H12" s="142">
        <v>97</v>
      </c>
      <c r="I12" s="180">
        <v>132</v>
      </c>
      <c r="J12" s="178"/>
      <c r="K12" s="181">
        <v>132</v>
      </c>
      <c r="L12" s="182">
        <v>4</v>
      </c>
      <c r="M12" s="152"/>
      <c r="N12" s="120"/>
      <c r="O12" s="183"/>
      <c r="P12" s="184"/>
      <c r="Q12" s="183"/>
      <c r="R12" s="184"/>
    </row>
    <row r="13" spans="1:22" s="123" customFormat="1" ht="15.75">
      <c r="A13" s="139">
        <v>13</v>
      </c>
      <c r="B13" s="176"/>
      <c r="C13" s="141" t="s">
        <v>75</v>
      </c>
      <c r="D13" s="177" t="s">
        <v>76</v>
      </c>
      <c r="E13" s="178">
        <v>4</v>
      </c>
      <c r="F13" s="142">
        <v>2</v>
      </c>
      <c r="G13" s="142">
        <v>29</v>
      </c>
      <c r="H13" s="142">
        <v>64</v>
      </c>
      <c r="I13" s="180">
        <v>150</v>
      </c>
      <c r="J13" s="178"/>
      <c r="K13" s="181">
        <v>150</v>
      </c>
      <c r="L13" s="182">
        <v>4</v>
      </c>
      <c r="M13" s="152"/>
      <c r="N13" s="120"/>
      <c r="O13" s="183"/>
      <c r="P13" s="184"/>
      <c r="Q13" s="183"/>
      <c r="R13" s="184"/>
      <c r="S13" s="120"/>
      <c r="U13" s="120"/>
      <c r="V13" s="120"/>
    </row>
    <row r="14" spans="1:22" s="123" customFormat="1" ht="15.75">
      <c r="A14" s="139">
        <v>16</v>
      </c>
      <c r="B14" s="176"/>
      <c r="C14" s="141" t="s">
        <v>48</v>
      </c>
      <c r="D14" s="177" t="s">
        <v>45</v>
      </c>
      <c r="E14" s="178">
        <v>3</v>
      </c>
      <c r="F14" s="179">
        <v>2</v>
      </c>
      <c r="G14" s="179">
        <v>10</v>
      </c>
      <c r="H14" s="179">
        <v>0</v>
      </c>
      <c r="I14" s="180">
        <v>130</v>
      </c>
      <c r="J14" s="178"/>
      <c r="K14" s="181">
        <v>130</v>
      </c>
      <c r="L14" s="182">
        <v>3</v>
      </c>
      <c r="M14" s="152"/>
      <c r="N14" s="120"/>
      <c r="O14" s="183"/>
      <c r="P14" s="184"/>
      <c r="Q14" s="183"/>
      <c r="R14" s="184"/>
      <c r="S14" s="120"/>
      <c r="U14" s="120"/>
      <c r="V14" s="120"/>
    </row>
    <row r="15" spans="1:22" s="123" customFormat="1" ht="15.75">
      <c r="A15" s="139">
        <v>7</v>
      </c>
      <c r="B15" s="176"/>
      <c r="C15" s="141" t="s">
        <v>51</v>
      </c>
      <c r="D15" s="177" t="s">
        <v>76</v>
      </c>
      <c r="E15" s="178">
        <v>2</v>
      </c>
      <c r="F15" s="179">
        <v>2</v>
      </c>
      <c r="G15" s="179">
        <v>30</v>
      </c>
      <c r="H15" s="179">
        <v>3</v>
      </c>
      <c r="I15" s="180">
        <v>150</v>
      </c>
      <c r="J15" s="178"/>
      <c r="K15" s="181">
        <v>150</v>
      </c>
      <c r="L15" s="182">
        <v>2</v>
      </c>
      <c r="M15" s="152"/>
      <c r="O15" s="183"/>
      <c r="P15" s="184"/>
      <c r="Q15" s="183"/>
      <c r="R15" s="184"/>
    </row>
    <row r="16" spans="1:22" s="123" customFormat="1" ht="15.75">
      <c r="A16" s="139">
        <v>9</v>
      </c>
      <c r="B16" s="176"/>
      <c r="C16" s="141"/>
      <c r="D16" s="177"/>
      <c r="E16" s="178"/>
      <c r="F16" s="142"/>
      <c r="G16" s="142"/>
      <c r="H16" s="142"/>
      <c r="I16" s="180"/>
      <c r="J16" s="178"/>
      <c r="K16" s="181"/>
      <c r="L16" s="182"/>
      <c r="M16" s="152"/>
      <c r="O16" s="183"/>
      <c r="P16" s="184"/>
      <c r="Q16" s="183"/>
      <c r="R16" s="184"/>
    </row>
    <row r="17" spans="1:22" s="123" customFormat="1" ht="15.75">
      <c r="A17" s="139">
        <v>11</v>
      </c>
      <c r="B17" s="176"/>
      <c r="C17" s="233"/>
      <c r="D17" s="233"/>
      <c r="E17" s="178"/>
      <c r="F17" s="142"/>
      <c r="G17" s="142"/>
      <c r="H17" s="142"/>
      <c r="I17" s="180"/>
      <c r="J17" s="178"/>
      <c r="K17" s="181"/>
      <c r="L17" s="182"/>
      <c r="M17" s="152"/>
      <c r="O17" s="183"/>
      <c r="P17" s="184"/>
      <c r="Q17" s="183"/>
      <c r="R17" s="184"/>
    </row>
    <row r="18" spans="1:22" s="123" customFormat="1" ht="15.75">
      <c r="A18" s="139">
        <v>21</v>
      </c>
      <c r="B18" s="176"/>
      <c r="C18" s="233"/>
      <c r="D18" s="233"/>
      <c r="E18" s="178"/>
      <c r="F18" s="142"/>
      <c r="G18" s="142"/>
      <c r="H18" s="142"/>
      <c r="I18" s="180"/>
      <c r="J18" s="178"/>
      <c r="K18" s="181"/>
      <c r="L18" s="182"/>
      <c r="M18" s="152"/>
      <c r="N18" s="120"/>
      <c r="O18" s="183"/>
      <c r="P18" s="184"/>
      <c r="Q18" s="183"/>
      <c r="R18" s="184"/>
    </row>
    <row r="19" spans="1:22" s="123" customFormat="1" ht="15.75">
      <c r="A19" s="139"/>
      <c r="B19" s="176"/>
      <c r="C19" s="233"/>
      <c r="D19" s="233"/>
      <c r="E19" s="178"/>
      <c r="F19" s="142"/>
      <c r="G19" s="142"/>
      <c r="H19" s="142"/>
      <c r="I19" s="180"/>
      <c r="J19" s="178"/>
      <c r="K19" s="181"/>
      <c r="L19" s="182"/>
      <c r="M19" s="152"/>
      <c r="O19" s="183"/>
      <c r="P19" s="184"/>
      <c r="Q19" s="183"/>
      <c r="R19" s="184"/>
    </row>
    <row r="20" spans="1:22" s="123" customFormat="1" ht="15.75">
      <c r="A20" s="139">
        <v>14</v>
      </c>
      <c r="B20" s="176"/>
      <c r="C20" s="141"/>
      <c r="D20" s="177"/>
      <c r="E20" s="178"/>
      <c r="F20" s="142"/>
      <c r="G20" s="142"/>
      <c r="H20" s="142"/>
      <c r="I20" s="180"/>
      <c r="J20" s="178"/>
      <c r="K20" s="181"/>
      <c r="L20" s="182"/>
      <c r="M20" s="152"/>
      <c r="N20" s="120"/>
      <c r="O20" s="183"/>
      <c r="P20" s="184"/>
      <c r="Q20" s="183"/>
      <c r="R20" s="184"/>
      <c r="S20" s="120"/>
      <c r="U20" s="120"/>
      <c r="V20" s="120"/>
    </row>
    <row r="21" spans="1:22" s="123" customFormat="1" ht="15.75">
      <c r="A21" s="139">
        <v>5</v>
      </c>
      <c r="B21" s="176"/>
      <c r="C21" s="141"/>
      <c r="D21" s="177"/>
      <c r="E21" s="178"/>
      <c r="F21" s="179"/>
      <c r="G21" s="179"/>
      <c r="H21" s="179"/>
      <c r="I21" s="180"/>
      <c r="J21" s="178"/>
      <c r="K21" s="181"/>
      <c r="L21" s="182"/>
      <c r="M21" s="152"/>
      <c r="O21" s="183"/>
      <c r="P21" s="184"/>
      <c r="Q21" s="183"/>
      <c r="R21" s="184"/>
    </row>
    <row r="22" spans="1:22" ht="15.75">
      <c r="A22" s="139">
        <v>4</v>
      </c>
      <c r="B22" s="176"/>
      <c r="C22" s="141"/>
      <c r="D22" s="177"/>
      <c r="E22" s="178"/>
      <c r="F22" s="142"/>
      <c r="G22" s="142"/>
      <c r="H22" s="142"/>
      <c r="I22" s="180"/>
      <c r="J22" s="178"/>
      <c r="K22" s="181"/>
      <c r="L22" s="182"/>
      <c r="M22" s="152"/>
      <c r="N22" s="123"/>
      <c r="O22" s="183"/>
      <c r="P22" s="184"/>
      <c r="Q22" s="183"/>
      <c r="R22" s="184"/>
      <c r="S22" s="123"/>
      <c r="T22" s="123"/>
      <c r="U22" s="123"/>
      <c r="V22" s="123"/>
    </row>
    <row r="23" spans="1:22" ht="15.75">
      <c r="A23" s="139">
        <v>10</v>
      </c>
      <c r="B23" s="176"/>
      <c r="C23" s="141"/>
      <c r="D23" s="177"/>
      <c r="E23" s="178"/>
      <c r="F23" s="179"/>
      <c r="G23" s="179"/>
      <c r="H23" s="179"/>
      <c r="I23" s="180"/>
      <c r="J23" s="178"/>
      <c r="K23" s="181"/>
      <c r="L23" s="182"/>
      <c r="M23" s="152"/>
      <c r="N23" s="123"/>
      <c r="O23" s="183"/>
      <c r="P23" s="184"/>
      <c r="Q23" s="183"/>
      <c r="R23" s="184"/>
      <c r="S23" s="123"/>
      <c r="T23" s="123"/>
      <c r="U23" s="123"/>
      <c r="V23" s="123"/>
    </row>
    <row r="24" spans="1:22" ht="15.75">
      <c r="A24" s="139">
        <v>15</v>
      </c>
      <c r="B24" s="176"/>
      <c r="C24" s="141"/>
      <c r="D24" s="177"/>
      <c r="E24" s="178"/>
      <c r="F24" s="142"/>
      <c r="G24" s="142"/>
      <c r="H24" s="142"/>
      <c r="I24" s="180"/>
      <c r="J24" s="178"/>
      <c r="K24" s="181"/>
      <c r="L24" s="182"/>
      <c r="M24" s="152"/>
      <c r="O24" s="183"/>
      <c r="P24" s="184"/>
      <c r="Q24" s="183"/>
      <c r="R24" s="184"/>
      <c r="T24" s="123"/>
    </row>
    <row r="25" spans="1:22" ht="15.75">
      <c r="A25" s="139">
        <v>17</v>
      </c>
      <c r="B25" s="176"/>
      <c r="C25" s="141"/>
      <c r="D25" s="177"/>
      <c r="E25" s="178"/>
      <c r="F25" s="142"/>
      <c r="G25" s="142"/>
      <c r="H25" s="142"/>
      <c r="I25" s="180"/>
      <c r="J25" s="178"/>
      <c r="K25" s="181"/>
      <c r="L25" s="182"/>
      <c r="M25" s="152"/>
      <c r="O25" s="183"/>
      <c r="P25" s="184"/>
      <c r="Q25" s="183"/>
      <c r="R25" s="184"/>
      <c r="S25" s="123"/>
      <c r="T25" s="123"/>
      <c r="U25" s="123"/>
      <c r="V25" s="123"/>
    </row>
    <row r="26" spans="1:22" ht="15.75">
      <c r="A26" s="139">
        <v>2</v>
      </c>
      <c r="B26" s="176"/>
      <c r="C26" s="141"/>
      <c r="D26" s="177"/>
      <c r="E26" s="178"/>
      <c r="F26" s="179"/>
      <c r="G26" s="179"/>
      <c r="H26" s="179"/>
      <c r="I26" s="180"/>
      <c r="J26" s="178"/>
      <c r="K26" s="181"/>
      <c r="L26" s="182"/>
      <c r="M26" s="152"/>
      <c r="N26" s="123"/>
      <c r="O26" s="183"/>
      <c r="P26" s="184"/>
      <c r="Q26" s="183"/>
      <c r="R26" s="184"/>
      <c r="S26" s="123"/>
      <c r="T26" s="123"/>
      <c r="U26" s="123"/>
      <c r="V26" s="123"/>
    </row>
    <row r="27" spans="1:22" s="123" customFormat="1" ht="19.899999999999999" customHeight="1">
      <c r="A27" s="139">
        <v>20</v>
      </c>
      <c r="B27" s="176"/>
      <c r="C27" s="141"/>
      <c r="D27" s="177"/>
      <c r="E27" s="178"/>
      <c r="F27" s="142"/>
      <c r="G27" s="142"/>
      <c r="H27" s="142"/>
      <c r="I27" s="180"/>
      <c r="J27" s="178"/>
      <c r="K27" s="181"/>
      <c r="L27" s="182"/>
      <c r="M27" s="152"/>
      <c r="N27" s="120"/>
      <c r="O27" s="183"/>
      <c r="P27" s="184"/>
      <c r="Q27" s="183"/>
      <c r="R27" s="184"/>
    </row>
    <row r="28" spans="1:22" s="123" customFormat="1" ht="19.899999999999999" customHeight="1">
      <c r="A28" s="139">
        <v>6</v>
      </c>
      <c r="B28" s="176"/>
      <c r="C28" s="141"/>
      <c r="D28" s="177"/>
      <c r="E28" s="178"/>
      <c r="F28" s="142"/>
      <c r="G28" s="142"/>
      <c r="H28" s="142"/>
      <c r="I28" s="180"/>
      <c r="J28" s="178"/>
      <c r="K28" s="181"/>
      <c r="L28" s="182"/>
      <c r="M28" s="152"/>
      <c r="O28" s="183"/>
      <c r="P28" s="184"/>
      <c r="Q28" s="183"/>
      <c r="R28" s="184"/>
    </row>
    <row r="29" spans="1:22" s="123" customFormat="1" ht="19.899999999999999" customHeight="1">
      <c r="A29" s="139">
        <v>8</v>
      </c>
      <c r="B29" s="176"/>
      <c r="C29"/>
      <c r="D29"/>
      <c r="E29" s="178"/>
      <c r="F29" s="142"/>
      <c r="G29" s="142"/>
      <c r="H29" s="142"/>
      <c r="I29" s="180"/>
      <c r="J29" s="178"/>
      <c r="K29" s="181"/>
      <c r="L29" s="182"/>
      <c r="M29" s="152"/>
      <c r="O29" s="183"/>
      <c r="P29" s="184"/>
      <c r="Q29" s="183"/>
      <c r="R29" s="184"/>
    </row>
    <row r="30" spans="1:22" s="123" customFormat="1" ht="19.899999999999999" customHeight="1">
      <c r="A30" s="139">
        <v>12</v>
      </c>
      <c r="B30" s="176"/>
      <c r="C30" s="141"/>
      <c r="D30" s="177"/>
      <c r="E30" s="178"/>
      <c r="F30" s="142"/>
      <c r="G30" s="142"/>
      <c r="H30" s="142"/>
      <c r="I30" s="180"/>
      <c r="J30" s="178"/>
      <c r="K30" s="181"/>
      <c r="L30" s="182"/>
      <c r="M30" s="152"/>
      <c r="N30" s="120"/>
      <c r="O30" s="183"/>
      <c r="P30" s="184"/>
      <c r="Q30" s="183"/>
      <c r="R30" s="184"/>
      <c r="S30" s="120"/>
      <c r="U30" s="120"/>
      <c r="V30" s="120"/>
    </row>
    <row r="31" spans="1:22" s="123" customFormat="1" ht="19.899999999999999" customHeight="1">
      <c r="A31" s="139">
        <v>19</v>
      </c>
      <c r="B31" s="176"/>
      <c r="C31" s="141"/>
      <c r="D31" s="177"/>
      <c r="E31" s="178"/>
      <c r="F31" s="179"/>
      <c r="G31" s="179"/>
      <c r="H31" s="179"/>
      <c r="I31" s="180"/>
      <c r="J31" s="178"/>
      <c r="K31" s="181"/>
      <c r="L31" s="182"/>
      <c r="M31" s="152"/>
      <c r="N31" s="120"/>
      <c r="O31" s="183"/>
      <c r="P31" s="184"/>
      <c r="Q31" s="183"/>
      <c r="R31" s="184"/>
    </row>
    <row r="32" spans="1:22" s="123" customFormat="1" ht="19.899999999999999" customHeight="1">
      <c r="A32" s="139">
        <v>22</v>
      </c>
      <c r="B32" s="176"/>
      <c r="C32" s="141"/>
      <c r="D32" s="177"/>
      <c r="E32" s="178"/>
      <c r="F32" s="179"/>
      <c r="G32" s="179"/>
      <c r="H32" s="179"/>
      <c r="I32" s="180">
        <f t="shared" ref="I32:I50" si="0">+T32</f>
        <v>0</v>
      </c>
      <c r="J32" s="178"/>
      <c r="K32" s="181">
        <f t="shared" ref="K32:K50" si="1">+I32+J32</f>
        <v>0</v>
      </c>
      <c r="L32" s="182">
        <f t="shared" ref="L32:L49" si="2">IF(O32&gt;15000,IF(O32&gt;19500,E32-2,E32-1),E32)</f>
        <v>0</v>
      </c>
      <c r="M32" s="152"/>
      <c r="O32" s="183">
        <f t="shared" ref="O32:O50" si="3">+F32*6000+G32*100+H32+J32*100</f>
        <v>0</v>
      </c>
      <c r="P32" s="184">
        <f t="shared" ref="P32:P50" si="4">+O32*0.1</f>
        <v>0</v>
      </c>
      <c r="Q32" s="183">
        <f t="shared" ref="Q32:Q50" si="5">+O32+J32*100</f>
        <v>0</v>
      </c>
      <c r="R32" s="184">
        <f t="shared" ref="R32:R50" si="6">+Q32*0.1</f>
        <v>0</v>
      </c>
      <c r="T32" s="123">
        <f t="shared" ref="T32:T50" si="7">+F32*60+G32+H32*0.01</f>
        <v>0</v>
      </c>
      <c r="U32" s="123">
        <f t="shared" ref="U32:U50" si="8">+F32*60+G32</f>
        <v>0</v>
      </c>
      <c r="V32" s="123">
        <f t="shared" ref="V32:V50" si="9">+IF(T32&gt;U32,U32+1,T32)</f>
        <v>0</v>
      </c>
    </row>
    <row r="33" spans="1:22" s="123" customFormat="1" ht="19.899999999999999" customHeight="1">
      <c r="A33" s="139">
        <v>23</v>
      </c>
      <c r="B33" s="176"/>
      <c r="C33" s="141"/>
      <c r="D33" s="177"/>
      <c r="E33" s="178"/>
      <c r="F33" s="142"/>
      <c r="G33" s="142"/>
      <c r="H33" s="142"/>
      <c r="I33" s="180">
        <f t="shared" si="0"/>
        <v>0</v>
      </c>
      <c r="J33" s="178"/>
      <c r="K33" s="181">
        <f t="shared" si="1"/>
        <v>0</v>
      </c>
      <c r="L33" s="182">
        <f t="shared" si="2"/>
        <v>0</v>
      </c>
      <c r="M33" s="152"/>
      <c r="O33" s="183">
        <f t="shared" si="3"/>
        <v>0</v>
      </c>
      <c r="P33" s="184">
        <f t="shared" si="4"/>
        <v>0</v>
      </c>
      <c r="Q33" s="183">
        <f t="shared" si="5"/>
        <v>0</v>
      </c>
      <c r="R33" s="184">
        <f t="shared" si="6"/>
        <v>0</v>
      </c>
      <c r="T33" s="123">
        <f t="shared" si="7"/>
        <v>0</v>
      </c>
      <c r="U33" s="123">
        <f t="shared" si="8"/>
        <v>0</v>
      </c>
      <c r="V33" s="123">
        <f t="shared" si="9"/>
        <v>0</v>
      </c>
    </row>
    <row r="34" spans="1:22" s="123" customFormat="1" ht="19.899999999999999" customHeight="1">
      <c r="A34" s="139">
        <v>24</v>
      </c>
      <c r="B34" s="176"/>
      <c r="C34" s="141"/>
      <c r="D34" s="177"/>
      <c r="E34" s="178"/>
      <c r="F34" s="142"/>
      <c r="G34" s="142"/>
      <c r="H34" s="142"/>
      <c r="I34" s="180">
        <f t="shared" si="0"/>
        <v>0</v>
      </c>
      <c r="J34" s="178"/>
      <c r="K34" s="181">
        <f t="shared" si="1"/>
        <v>0</v>
      </c>
      <c r="L34" s="182">
        <f t="shared" si="2"/>
        <v>0</v>
      </c>
      <c r="M34" s="152"/>
      <c r="O34" s="183">
        <f t="shared" si="3"/>
        <v>0</v>
      </c>
      <c r="P34" s="184">
        <f t="shared" si="4"/>
        <v>0</v>
      </c>
      <c r="Q34" s="183">
        <f t="shared" si="5"/>
        <v>0</v>
      </c>
      <c r="R34" s="184">
        <f t="shared" si="6"/>
        <v>0</v>
      </c>
      <c r="T34" s="123">
        <f t="shared" si="7"/>
        <v>0</v>
      </c>
      <c r="U34" s="123">
        <f t="shared" si="8"/>
        <v>0</v>
      </c>
      <c r="V34" s="123">
        <f t="shared" si="9"/>
        <v>0</v>
      </c>
    </row>
    <row r="35" spans="1:22" s="123" customFormat="1" ht="19.899999999999999" customHeight="1">
      <c r="A35" s="139">
        <v>25</v>
      </c>
      <c r="B35" s="176"/>
      <c r="C35" s="141"/>
      <c r="D35" s="177"/>
      <c r="E35" s="178"/>
      <c r="F35" s="142"/>
      <c r="G35" s="142"/>
      <c r="H35" s="142"/>
      <c r="I35" s="180">
        <f t="shared" si="0"/>
        <v>0</v>
      </c>
      <c r="J35" s="178"/>
      <c r="K35" s="181">
        <f t="shared" si="1"/>
        <v>0</v>
      </c>
      <c r="L35" s="182">
        <f t="shared" si="2"/>
        <v>0</v>
      </c>
      <c r="M35" s="152"/>
      <c r="O35" s="183">
        <f t="shared" si="3"/>
        <v>0</v>
      </c>
      <c r="P35" s="184">
        <f t="shared" si="4"/>
        <v>0</v>
      </c>
      <c r="Q35" s="183">
        <f t="shared" si="5"/>
        <v>0</v>
      </c>
      <c r="R35" s="184">
        <f t="shared" si="6"/>
        <v>0</v>
      </c>
      <c r="T35" s="123">
        <f t="shared" si="7"/>
        <v>0</v>
      </c>
      <c r="U35" s="123">
        <f t="shared" si="8"/>
        <v>0</v>
      </c>
      <c r="V35" s="123">
        <f t="shared" si="9"/>
        <v>0</v>
      </c>
    </row>
    <row r="36" spans="1:22" s="123" customFormat="1" ht="19.899999999999999" customHeight="1">
      <c r="A36" s="139">
        <v>26</v>
      </c>
      <c r="B36" s="176"/>
      <c r="C36" s="141"/>
      <c r="D36" s="177"/>
      <c r="E36" s="178"/>
      <c r="F36" s="142"/>
      <c r="G36" s="142"/>
      <c r="H36" s="142"/>
      <c r="I36" s="180">
        <f t="shared" si="0"/>
        <v>0</v>
      </c>
      <c r="J36" s="178"/>
      <c r="K36" s="181">
        <f t="shared" si="1"/>
        <v>0</v>
      </c>
      <c r="L36" s="182">
        <f t="shared" si="2"/>
        <v>0</v>
      </c>
      <c r="M36" s="152"/>
      <c r="O36" s="183">
        <f t="shared" si="3"/>
        <v>0</v>
      </c>
      <c r="P36" s="184">
        <f t="shared" si="4"/>
        <v>0</v>
      </c>
      <c r="Q36" s="183">
        <f t="shared" si="5"/>
        <v>0</v>
      </c>
      <c r="R36" s="184">
        <f t="shared" si="6"/>
        <v>0</v>
      </c>
      <c r="T36" s="123">
        <f t="shared" si="7"/>
        <v>0</v>
      </c>
      <c r="U36" s="123">
        <f t="shared" si="8"/>
        <v>0</v>
      </c>
      <c r="V36" s="123">
        <f t="shared" si="9"/>
        <v>0</v>
      </c>
    </row>
    <row r="37" spans="1:22" s="123" customFormat="1" ht="19.899999999999999" customHeight="1">
      <c r="A37" s="139">
        <v>27</v>
      </c>
      <c r="B37" s="176"/>
      <c r="C37" s="141"/>
      <c r="D37" s="177"/>
      <c r="E37" s="178"/>
      <c r="F37" s="142"/>
      <c r="G37" s="142"/>
      <c r="H37" s="142"/>
      <c r="I37" s="180">
        <f t="shared" si="0"/>
        <v>0</v>
      </c>
      <c r="J37" s="178"/>
      <c r="K37" s="181">
        <f t="shared" si="1"/>
        <v>0</v>
      </c>
      <c r="L37" s="182">
        <f t="shared" si="2"/>
        <v>0</v>
      </c>
      <c r="M37" s="152"/>
      <c r="O37" s="183">
        <f t="shared" si="3"/>
        <v>0</v>
      </c>
      <c r="P37" s="184">
        <f t="shared" si="4"/>
        <v>0</v>
      </c>
      <c r="Q37" s="183">
        <f t="shared" si="5"/>
        <v>0</v>
      </c>
      <c r="R37" s="184">
        <f t="shared" si="6"/>
        <v>0</v>
      </c>
      <c r="T37" s="123">
        <f t="shared" si="7"/>
        <v>0</v>
      </c>
      <c r="U37" s="123">
        <f t="shared" si="8"/>
        <v>0</v>
      </c>
      <c r="V37" s="123">
        <f t="shared" si="9"/>
        <v>0</v>
      </c>
    </row>
    <row r="38" spans="1:22" s="123" customFormat="1" ht="19.899999999999999" customHeight="1">
      <c r="A38" s="139">
        <v>28</v>
      </c>
      <c r="B38" s="176"/>
      <c r="C38" s="141"/>
      <c r="D38" s="177"/>
      <c r="E38" s="178"/>
      <c r="F38" s="142"/>
      <c r="G38" s="142"/>
      <c r="H38" s="142"/>
      <c r="I38" s="180">
        <f t="shared" si="0"/>
        <v>0</v>
      </c>
      <c r="J38" s="178"/>
      <c r="K38" s="181">
        <f t="shared" si="1"/>
        <v>0</v>
      </c>
      <c r="L38" s="182">
        <f t="shared" si="2"/>
        <v>0</v>
      </c>
      <c r="M38" s="152"/>
      <c r="O38" s="183">
        <f t="shared" si="3"/>
        <v>0</v>
      </c>
      <c r="P38" s="184">
        <f t="shared" si="4"/>
        <v>0</v>
      </c>
      <c r="Q38" s="183">
        <f t="shared" si="5"/>
        <v>0</v>
      </c>
      <c r="R38" s="184">
        <f t="shared" si="6"/>
        <v>0</v>
      </c>
      <c r="T38" s="123">
        <f t="shared" si="7"/>
        <v>0</v>
      </c>
      <c r="U38" s="123">
        <f t="shared" si="8"/>
        <v>0</v>
      </c>
      <c r="V38" s="123">
        <f t="shared" si="9"/>
        <v>0</v>
      </c>
    </row>
    <row r="39" spans="1:22" s="123" customFormat="1" ht="19.899999999999999" customHeight="1">
      <c r="A39" s="139">
        <v>29</v>
      </c>
      <c r="B39" s="176"/>
      <c r="C39" s="141"/>
      <c r="D39" s="177"/>
      <c r="E39" s="178"/>
      <c r="F39" s="142"/>
      <c r="G39" s="142"/>
      <c r="H39" s="142"/>
      <c r="I39" s="180">
        <f t="shared" si="0"/>
        <v>0</v>
      </c>
      <c r="J39" s="178"/>
      <c r="K39" s="181">
        <f t="shared" si="1"/>
        <v>0</v>
      </c>
      <c r="L39" s="182">
        <f t="shared" si="2"/>
        <v>0</v>
      </c>
      <c r="M39" s="152"/>
      <c r="O39" s="183">
        <f t="shared" si="3"/>
        <v>0</v>
      </c>
      <c r="P39" s="184">
        <f t="shared" si="4"/>
        <v>0</v>
      </c>
      <c r="Q39" s="183">
        <f t="shared" si="5"/>
        <v>0</v>
      </c>
      <c r="R39" s="184">
        <f t="shared" si="6"/>
        <v>0</v>
      </c>
      <c r="T39" s="123">
        <f t="shared" si="7"/>
        <v>0</v>
      </c>
      <c r="U39" s="123">
        <f t="shared" si="8"/>
        <v>0</v>
      </c>
      <c r="V39" s="123">
        <f t="shared" si="9"/>
        <v>0</v>
      </c>
    </row>
    <row r="40" spans="1:22" s="123" customFormat="1" ht="19.899999999999999" customHeight="1">
      <c r="A40" s="139">
        <v>30</v>
      </c>
      <c r="B40" s="176"/>
      <c r="C40" s="141"/>
      <c r="D40" s="177"/>
      <c r="E40" s="178"/>
      <c r="F40" s="142"/>
      <c r="G40" s="142"/>
      <c r="H40" s="142"/>
      <c r="I40" s="180">
        <f t="shared" si="0"/>
        <v>0</v>
      </c>
      <c r="J40" s="178"/>
      <c r="K40" s="181">
        <f t="shared" si="1"/>
        <v>0</v>
      </c>
      <c r="L40" s="182">
        <f t="shared" si="2"/>
        <v>0</v>
      </c>
      <c r="M40" s="152"/>
      <c r="O40" s="183">
        <f t="shared" si="3"/>
        <v>0</v>
      </c>
      <c r="P40" s="184">
        <f t="shared" si="4"/>
        <v>0</v>
      </c>
      <c r="Q40" s="183">
        <f t="shared" si="5"/>
        <v>0</v>
      </c>
      <c r="R40" s="184">
        <f t="shared" si="6"/>
        <v>0</v>
      </c>
      <c r="T40" s="123">
        <f t="shared" si="7"/>
        <v>0</v>
      </c>
      <c r="U40" s="123">
        <f t="shared" si="8"/>
        <v>0</v>
      </c>
      <c r="V40" s="123">
        <f t="shared" si="9"/>
        <v>0</v>
      </c>
    </row>
    <row r="41" spans="1:22" s="123" customFormat="1" ht="19.899999999999999" customHeight="1">
      <c r="A41" s="139">
        <v>31</v>
      </c>
      <c r="B41" s="176"/>
      <c r="C41" s="141"/>
      <c r="D41" s="177"/>
      <c r="E41" s="178"/>
      <c r="F41" s="142"/>
      <c r="G41" s="142"/>
      <c r="H41" s="142"/>
      <c r="I41" s="180">
        <f t="shared" si="0"/>
        <v>0</v>
      </c>
      <c r="J41" s="178"/>
      <c r="K41" s="181">
        <f t="shared" si="1"/>
        <v>0</v>
      </c>
      <c r="L41" s="182">
        <f t="shared" si="2"/>
        <v>0</v>
      </c>
      <c r="M41" s="152"/>
      <c r="O41" s="183">
        <f t="shared" si="3"/>
        <v>0</v>
      </c>
      <c r="P41" s="184">
        <f t="shared" si="4"/>
        <v>0</v>
      </c>
      <c r="Q41" s="183">
        <f t="shared" si="5"/>
        <v>0</v>
      </c>
      <c r="R41" s="184">
        <f t="shared" si="6"/>
        <v>0</v>
      </c>
      <c r="T41" s="123">
        <f t="shared" si="7"/>
        <v>0</v>
      </c>
      <c r="U41" s="123">
        <f t="shared" si="8"/>
        <v>0</v>
      </c>
      <c r="V41" s="123">
        <f t="shared" si="9"/>
        <v>0</v>
      </c>
    </row>
    <row r="42" spans="1:22" s="123" customFormat="1" ht="19.899999999999999" customHeight="1">
      <c r="A42" s="139">
        <v>32</v>
      </c>
      <c r="B42" s="176"/>
      <c r="C42" s="141"/>
      <c r="D42" s="177"/>
      <c r="E42" s="178"/>
      <c r="F42" s="142"/>
      <c r="G42" s="142"/>
      <c r="H42" s="142"/>
      <c r="I42" s="180">
        <f t="shared" si="0"/>
        <v>0</v>
      </c>
      <c r="J42" s="178"/>
      <c r="K42" s="181">
        <f t="shared" si="1"/>
        <v>0</v>
      </c>
      <c r="L42" s="182">
        <f t="shared" si="2"/>
        <v>0</v>
      </c>
      <c r="M42" s="152"/>
      <c r="O42" s="183">
        <f t="shared" si="3"/>
        <v>0</v>
      </c>
      <c r="P42" s="184">
        <f t="shared" si="4"/>
        <v>0</v>
      </c>
      <c r="Q42" s="183">
        <f t="shared" si="5"/>
        <v>0</v>
      </c>
      <c r="R42" s="184">
        <f t="shared" si="6"/>
        <v>0</v>
      </c>
      <c r="T42" s="123">
        <f t="shared" si="7"/>
        <v>0</v>
      </c>
      <c r="U42" s="123">
        <f t="shared" si="8"/>
        <v>0</v>
      </c>
      <c r="V42" s="123">
        <f t="shared" si="9"/>
        <v>0</v>
      </c>
    </row>
    <row r="43" spans="1:22" s="123" customFormat="1" ht="19.899999999999999" customHeight="1">
      <c r="A43" s="139">
        <v>33</v>
      </c>
      <c r="B43" s="176"/>
      <c r="C43" s="141"/>
      <c r="D43" s="177"/>
      <c r="E43" s="178"/>
      <c r="F43" s="142"/>
      <c r="G43" s="142"/>
      <c r="H43" s="142"/>
      <c r="I43" s="180">
        <f t="shared" si="0"/>
        <v>0</v>
      </c>
      <c r="J43" s="178"/>
      <c r="K43" s="181">
        <f t="shared" si="1"/>
        <v>0</v>
      </c>
      <c r="L43" s="182">
        <f t="shared" si="2"/>
        <v>0</v>
      </c>
      <c r="M43" s="152"/>
      <c r="O43" s="183">
        <f t="shared" si="3"/>
        <v>0</v>
      </c>
      <c r="P43" s="184">
        <f t="shared" si="4"/>
        <v>0</v>
      </c>
      <c r="Q43" s="183">
        <f t="shared" si="5"/>
        <v>0</v>
      </c>
      <c r="R43" s="184">
        <f t="shared" si="6"/>
        <v>0</v>
      </c>
      <c r="T43" s="123">
        <f t="shared" si="7"/>
        <v>0</v>
      </c>
      <c r="U43" s="123">
        <f t="shared" si="8"/>
        <v>0</v>
      </c>
      <c r="V43" s="123">
        <f t="shared" si="9"/>
        <v>0</v>
      </c>
    </row>
    <row r="44" spans="1:22" s="123" customFormat="1" ht="19.899999999999999" customHeight="1">
      <c r="A44" s="139">
        <v>34</v>
      </c>
      <c r="B44" s="176"/>
      <c r="C44" s="141"/>
      <c r="D44" s="177"/>
      <c r="E44" s="178"/>
      <c r="F44" s="142"/>
      <c r="G44" s="142"/>
      <c r="H44" s="142"/>
      <c r="I44" s="180">
        <f t="shared" si="0"/>
        <v>0</v>
      </c>
      <c r="J44" s="178"/>
      <c r="K44" s="181">
        <f t="shared" si="1"/>
        <v>0</v>
      </c>
      <c r="L44" s="182">
        <f t="shared" si="2"/>
        <v>0</v>
      </c>
      <c r="M44" s="152"/>
      <c r="O44" s="183">
        <f t="shared" si="3"/>
        <v>0</v>
      </c>
      <c r="P44" s="184">
        <f t="shared" si="4"/>
        <v>0</v>
      </c>
      <c r="Q44" s="183">
        <f t="shared" si="5"/>
        <v>0</v>
      </c>
      <c r="R44" s="184">
        <f t="shared" si="6"/>
        <v>0</v>
      </c>
      <c r="T44" s="123">
        <f t="shared" si="7"/>
        <v>0</v>
      </c>
      <c r="U44" s="123">
        <f t="shared" si="8"/>
        <v>0</v>
      </c>
      <c r="V44" s="123">
        <f t="shared" si="9"/>
        <v>0</v>
      </c>
    </row>
    <row r="45" spans="1:22" s="123" customFormat="1" ht="19.899999999999999" customHeight="1">
      <c r="A45" s="139">
        <v>35</v>
      </c>
      <c r="B45" s="176"/>
      <c r="C45" s="141"/>
      <c r="D45" s="177"/>
      <c r="E45" s="178"/>
      <c r="F45" s="142"/>
      <c r="G45" s="142"/>
      <c r="H45" s="142"/>
      <c r="I45" s="180">
        <f t="shared" si="0"/>
        <v>0</v>
      </c>
      <c r="J45" s="178"/>
      <c r="K45" s="181">
        <f t="shared" si="1"/>
        <v>0</v>
      </c>
      <c r="L45" s="182">
        <f t="shared" si="2"/>
        <v>0</v>
      </c>
      <c r="M45" s="152"/>
      <c r="O45" s="183">
        <f t="shared" si="3"/>
        <v>0</v>
      </c>
      <c r="P45" s="184">
        <f t="shared" si="4"/>
        <v>0</v>
      </c>
      <c r="Q45" s="183">
        <f t="shared" si="5"/>
        <v>0</v>
      </c>
      <c r="R45" s="184">
        <f t="shared" si="6"/>
        <v>0</v>
      </c>
      <c r="T45" s="123">
        <f t="shared" si="7"/>
        <v>0</v>
      </c>
      <c r="U45" s="123">
        <f t="shared" si="8"/>
        <v>0</v>
      </c>
      <c r="V45" s="123">
        <f t="shared" si="9"/>
        <v>0</v>
      </c>
    </row>
    <row r="46" spans="1:22" s="123" customFormat="1" ht="19.899999999999999" customHeight="1">
      <c r="A46" s="139">
        <v>36</v>
      </c>
      <c r="B46" s="176"/>
      <c r="C46" s="141"/>
      <c r="D46" s="177"/>
      <c r="E46" s="178"/>
      <c r="F46" s="142"/>
      <c r="G46" s="142"/>
      <c r="H46" s="142"/>
      <c r="I46" s="180">
        <f t="shared" si="0"/>
        <v>0</v>
      </c>
      <c r="J46" s="178"/>
      <c r="K46" s="181">
        <f t="shared" si="1"/>
        <v>0</v>
      </c>
      <c r="L46" s="182">
        <f t="shared" si="2"/>
        <v>0</v>
      </c>
      <c r="M46" s="152"/>
      <c r="O46" s="183">
        <f t="shared" si="3"/>
        <v>0</v>
      </c>
      <c r="P46" s="184">
        <f t="shared" si="4"/>
        <v>0</v>
      </c>
      <c r="Q46" s="183">
        <f t="shared" si="5"/>
        <v>0</v>
      </c>
      <c r="R46" s="184">
        <f t="shared" si="6"/>
        <v>0</v>
      </c>
      <c r="T46" s="123">
        <f t="shared" si="7"/>
        <v>0</v>
      </c>
      <c r="U46" s="123">
        <f t="shared" si="8"/>
        <v>0</v>
      </c>
      <c r="V46" s="123">
        <f t="shared" si="9"/>
        <v>0</v>
      </c>
    </row>
    <row r="47" spans="1:22" s="123" customFormat="1" ht="19.899999999999999" customHeight="1">
      <c r="A47" s="139">
        <v>37</v>
      </c>
      <c r="B47" s="176"/>
      <c r="C47" s="141"/>
      <c r="D47" s="177"/>
      <c r="E47" s="178"/>
      <c r="F47" s="142"/>
      <c r="G47" s="142"/>
      <c r="H47" s="142"/>
      <c r="I47" s="180">
        <f t="shared" si="0"/>
        <v>0</v>
      </c>
      <c r="J47" s="178"/>
      <c r="K47" s="181">
        <f t="shared" si="1"/>
        <v>0</v>
      </c>
      <c r="L47" s="182">
        <f t="shared" si="2"/>
        <v>0</v>
      </c>
      <c r="M47" s="152"/>
      <c r="O47" s="183">
        <f t="shared" si="3"/>
        <v>0</v>
      </c>
      <c r="P47" s="184">
        <f t="shared" si="4"/>
        <v>0</v>
      </c>
      <c r="Q47" s="183">
        <f t="shared" si="5"/>
        <v>0</v>
      </c>
      <c r="R47" s="184">
        <f t="shared" si="6"/>
        <v>0</v>
      </c>
      <c r="T47" s="123">
        <f t="shared" si="7"/>
        <v>0</v>
      </c>
      <c r="U47" s="123">
        <f t="shared" si="8"/>
        <v>0</v>
      </c>
      <c r="V47" s="123">
        <f t="shared" si="9"/>
        <v>0</v>
      </c>
    </row>
    <row r="48" spans="1:22" s="123" customFormat="1" ht="19.899999999999999" customHeight="1">
      <c r="A48" s="139">
        <v>38</v>
      </c>
      <c r="B48" s="176"/>
      <c r="C48" s="141"/>
      <c r="D48" s="177"/>
      <c r="E48" s="178"/>
      <c r="F48" s="142"/>
      <c r="G48" s="142"/>
      <c r="H48" s="142"/>
      <c r="I48" s="180">
        <f t="shared" si="0"/>
        <v>0</v>
      </c>
      <c r="J48" s="178"/>
      <c r="K48" s="181">
        <f t="shared" si="1"/>
        <v>0</v>
      </c>
      <c r="L48" s="182">
        <f t="shared" si="2"/>
        <v>0</v>
      </c>
      <c r="M48" s="152"/>
      <c r="O48" s="183">
        <f t="shared" si="3"/>
        <v>0</v>
      </c>
      <c r="P48" s="184">
        <f t="shared" si="4"/>
        <v>0</v>
      </c>
      <c r="Q48" s="183">
        <f t="shared" si="5"/>
        <v>0</v>
      </c>
      <c r="R48" s="184">
        <f t="shared" si="6"/>
        <v>0</v>
      </c>
      <c r="T48" s="123">
        <f t="shared" si="7"/>
        <v>0</v>
      </c>
      <c r="U48" s="123">
        <f t="shared" si="8"/>
        <v>0</v>
      </c>
      <c r="V48" s="123">
        <f t="shared" si="9"/>
        <v>0</v>
      </c>
    </row>
    <row r="49" spans="1:22" s="123" customFormat="1" ht="19.899999999999999" customHeight="1">
      <c r="A49" s="139">
        <v>39</v>
      </c>
      <c r="B49" s="176"/>
      <c r="C49" s="141"/>
      <c r="D49" s="177"/>
      <c r="E49" s="178"/>
      <c r="F49" s="142"/>
      <c r="G49" s="142"/>
      <c r="H49" s="142"/>
      <c r="I49" s="180">
        <f t="shared" si="0"/>
        <v>0</v>
      </c>
      <c r="J49" s="178"/>
      <c r="K49" s="181">
        <f t="shared" si="1"/>
        <v>0</v>
      </c>
      <c r="L49" s="182">
        <f t="shared" si="2"/>
        <v>0</v>
      </c>
      <c r="M49" s="152"/>
      <c r="O49" s="183">
        <f t="shared" si="3"/>
        <v>0</v>
      </c>
      <c r="P49" s="184">
        <f t="shared" si="4"/>
        <v>0</v>
      </c>
      <c r="Q49" s="183">
        <f t="shared" si="5"/>
        <v>0</v>
      </c>
      <c r="R49" s="184">
        <f t="shared" si="6"/>
        <v>0</v>
      </c>
      <c r="T49" s="123">
        <f t="shared" si="7"/>
        <v>0</v>
      </c>
      <c r="U49" s="123">
        <f t="shared" si="8"/>
        <v>0</v>
      </c>
      <c r="V49" s="123">
        <f t="shared" si="9"/>
        <v>0</v>
      </c>
    </row>
    <row r="50" spans="1:22" s="123" customFormat="1" ht="19.899999999999999" customHeight="1">
      <c r="A50" s="139">
        <v>40</v>
      </c>
      <c r="B50" s="176"/>
      <c r="C50" s="141"/>
      <c r="D50" s="177"/>
      <c r="E50" s="178"/>
      <c r="F50" s="142"/>
      <c r="G50" s="142"/>
      <c r="H50" s="142"/>
      <c r="I50" s="180">
        <f t="shared" si="0"/>
        <v>0</v>
      </c>
      <c r="J50" s="178"/>
      <c r="K50" s="181">
        <f t="shared" si="1"/>
        <v>0</v>
      </c>
      <c r="L50" s="182"/>
      <c r="M50" s="152"/>
      <c r="O50" s="183">
        <f t="shared" si="3"/>
        <v>0</v>
      </c>
      <c r="P50" s="184">
        <f t="shared" si="4"/>
        <v>0</v>
      </c>
      <c r="Q50" s="183">
        <f t="shared" si="5"/>
        <v>0</v>
      </c>
      <c r="R50" s="184">
        <f t="shared" si="6"/>
        <v>0</v>
      </c>
      <c r="T50" s="123">
        <f t="shared" si="7"/>
        <v>0</v>
      </c>
      <c r="U50" s="123">
        <f t="shared" si="8"/>
        <v>0</v>
      </c>
      <c r="V50" s="123">
        <f t="shared" si="9"/>
        <v>0</v>
      </c>
    </row>
    <row r="51" spans="1:22" s="123" customFormat="1" ht="20.100000000000001" customHeight="1">
      <c r="A51" s="122"/>
      <c r="B51" s="122"/>
      <c r="L51" s="160"/>
    </row>
    <row r="52" spans="1:22" s="123" customFormat="1" ht="20.100000000000001" customHeight="1">
      <c r="A52" s="122"/>
      <c r="B52" s="122"/>
      <c r="L52" s="160"/>
    </row>
    <row r="53" spans="1:22" s="123" customFormat="1" ht="20.100000000000001" customHeight="1">
      <c r="A53" s="122"/>
      <c r="B53" s="122"/>
      <c r="C53" s="123" t="s">
        <v>80</v>
      </c>
      <c r="D53" s="123" t="s">
        <v>81</v>
      </c>
      <c r="L53" s="160"/>
    </row>
    <row r="54" spans="1:22" s="123" customFormat="1" ht="20.100000000000001" customHeight="1">
      <c r="A54" s="122"/>
      <c r="B54" s="122"/>
      <c r="C54" s="123" t="s">
        <v>82</v>
      </c>
      <c r="D54" s="123" t="s">
        <v>83</v>
      </c>
      <c r="L54" s="160"/>
    </row>
    <row r="55" spans="1:22" s="123" customFormat="1" ht="20.100000000000001" customHeight="1">
      <c r="A55" s="122"/>
      <c r="B55" s="122"/>
      <c r="C55" s="123" t="s">
        <v>84</v>
      </c>
      <c r="D55" s="123" t="s">
        <v>85</v>
      </c>
      <c r="L55" s="160"/>
    </row>
    <row r="56" spans="1:22" s="123" customFormat="1" ht="20.100000000000001" customHeight="1">
      <c r="A56" s="122"/>
      <c r="B56" s="122"/>
      <c r="L56" s="160"/>
    </row>
    <row r="57" spans="1:22" s="123" customFormat="1" ht="20.100000000000001" customHeight="1">
      <c r="A57" s="122"/>
      <c r="B57" s="122"/>
      <c r="L57" s="160"/>
    </row>
    <row r="58" spans="1:22" s="123" customFormat="1" ht="20.100000000000001" customHeight="1">
      <c r="A58" s="122"/>
      <c r="B58" s="122"/>
      <c r="L58" s="160"/>
    </row>
    <row r="59" spans="1:22" s="123" customFormat="1" ht="14.25">
      <c r="A59" s="122"/>
      <c r="B59" s="122"/>
      <c r="L59" s="160"/>
    </row>
    <row r="60" spans="1:22" s="123" customFormat="1" ht="14.25">
      <c r="A60" s="122"/>
      <c r="B60" s="122"/>
      <c r="L60" s="160"/>
    </row>
    <row r="61" spans="1:22" s="123" customFormat="1" ht="14.25">
      <c r="A61" s="122"/>
      <c r="B61" s="122"/>
      <c r="L61" s="160"/>
    </row>
    <row r="62" spans="1:22" s="123" customFormat="1" ht="14.25">
      <c r="A62" s="122"/>
      <c r="B62" s="122"/>
      <c r="L62" s="160"/>
    </row>
    <row r="63" spans="1:22" s="123" customFormat="1" ht="14.25">
      <c r="A63" s="122"/>
      <c r="B63" s="122"/>
      <c r="L63" s="160"/>
    </row>
    <row r="64" spans="1:22" s="123" customFormat="1" ht="14.25">
      <c r="A64" s="122"/>
      <c r="B64" s="122"/>
      <c r="L64" s="160"/>
    </row>
    <row r="65" spans="1:12" s="123" customFormat="1" ht="14.25">
      <c r="A65" s="122"/>
      <c r="B65" s="122"/>
      <c r="L65" s="160"/>
    </row>
    <row r="66" spans="1:12" s="123" customFormat="1" ht="14.25">
      <c r="A66" s="122"/>
      <c r="B66" s="122"/>
      <c r="L66" s="160"/>
    </row>
    <row r="67" spans="1:12" s="123" customFormat="1" ht="14.25">
      <c r="A67" s="122"/>
      <c r="B67" s="122"/>
      <c r="L67" s="160"/>
    </row>
    <row r="68" spans="1:12" s="123" customFormat="1" ht="14.25">
      <c r="A68" s="122"/>
      <c r="B68" s="122"/>
      <c r="L68" s="160"/>
    </row>
    <row r="69" spans="1:12" s="123" customFormat="1" ht="14.25">
      <c r="A69" s="122"/>
      <c r="B69" s="122"/>
      <c r="L69" s="160"/>
    </row>
    <row r="70" spans="1:12" s="123" customFormat="1" ht="14.25">
      <c r="A70" s="122"/>
      <c r="B70" s="122"/>
      <c r="L70" s="160"/>
    </row>
    <row r="71" spans="1:12" s="123" customFormat="1" ht="14.25">
      <c r="A71" s="122"/>
      <c r="B71" s="122"/>
      <c r="L71" s="160"/>
    </row>
    <row r="72" spans="1:12" s="123" customFormat="1" ht="14.25">
      <c r="A72" s="122"/>
      <c r="B72" s="122"/>
      <c r="L72" s="160"/>
    </row>
    <row r="73" spans="1:12" s="123" customFormat="1" ht="14.25">
      <c r="A73" s="122"/>
      <c r="B73" s="122"/>
      <c r="L73" s="160"/>
    </row>
    <row r="74" spans="1:12" s="123" customFormat="1" ht="14.25">
      <c r="A74" s="122"/>
      <c r="B74" s="122"/>
      <c r="L74" s="160"/>
    </row>
    <row r="75" spans="1:12" s="123" customFormat="1" ht="14.25">
      <c r="A75" s="122"/>
      <c r="B75" s="122"/>
      <c r="L75" s="160"/>
    </row>
    <row r="76" spans="1:12" s="123" customFormat="1" ht="14.25">
      <c r="A76" s="122"/>
      <c r="B76" s="122"/>
      <c r="L76" s="160"/>
    </row>
    <row r="77" spans="1:12" s="123" customFormat="1" ht="14.25">
      <c r="A77" s="122"/>
      <c r="B77" s="122"/>
      <c r="L77" s="160"/>
    </row>
  </sheetData>
  <mergeCells count="5">
    <mergeCell ref="C2:L2"/>
    <mergeCell ref="D4:I4"/>
    <mergeCell ref="D6:J6"/>
    <mergeCell ref="D7:J7"/>
    <mergeCell ref="F9:H9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92"/>
  <sheetViews>
    <sheetView workbookViewId="0"/>
  </sheetViews>
  <sheetFormatPr defaultRowHeight="12.75"/>
  <cols>
    <col min="1" max="1" width="4.625" style="120" customWidth="1"/>
    <col min="2" max="2" width="2.375" style="120" customWidth="1"/>
    <col min="3" max="3" width="30" style="120" customWidth="1"/>
    <col min="4" max="4" width="31" style="120" customWidth="1"/>
    <col min="5" max="5" width="8.375" style="120" customWidth="1"/>
    <col min="6" max="6" width="6.375" style="120" customWidth="1"/>
    <col min="7" max="7" width="6" style="120" customWidth="1"/>
    <col min="8" max="8" width="5.875" style="120" customWidth="1"/>
    <col min="9" max="9" width="9.125" style="120" customWidth="1"/>
    <col min="10" max="10" width="8.25" style="120" customWidth="1"/>
    <col min="11" max="11" width="9" style="120" customWidth="1"/>
    <col min="12" max="12" width="7.5" style="120" customWidth="1"/>
    <col min="13" max="13" width="8.75" style="120" customWidth="1"/>
    <col min="14" max="14" width="9.875" style="120" customWidth="1"/>
    <col min="15" max="15" width="16" style="120" customWidth="1"/>
    <col min="16" max="16" width="18.25" style="120" customWidth="1"/>
    <col min="17" max="17" width="11.375" style="120" customWidth="1"/>
    <col min="18" max="18" width="23" style="120" customWidth="1"/>
    <col min="19" max="19" width="14.25" style="120" customWidth="1"/>
    <col min="20" max="20" width="0.125" style="120" customWidth="1"/>
    <col min="21" max="21" width="12.375" style="120" customWidth="1"/>
    <col min="22" max="1024" width="6" style="120" customWidth="1"/>
  </cols>
  <sheetData>
    <row r="1" spans="1:23" s="115" customFormat="1"/>
    <row r="2" spans="1:23" s="115" customFormat="1" ht="17.25" customHeight="1">
      <c r="D2" s="185" t="str">
        <f>+Dati!I4</f>
        <v>" XXVIII TROFEO CITTA' DI CATANIA "</v>
      </c>
      <c r="E2" s="185"/>
      <c r="F2" s="185"/>
      <c r="G2" s="185"/>
      <c r="H2" s="185"/>
      <c r="I2" s="185"/>
      <c r="J2" s="185"/>
      <c r="K2" s="185"/>
      <c r="N2" s="116"/>
      <c r="O2" s="116"/>
      <c r="P2" s="116"/>
      <c r="Q2" s="116"/>
      <c r="R2" s="116"/>
      <c r="S2" s="116"/>
      <c r="T2" s="116"/>
      <c r="U2" s="116"/>
      <c r="V2" s="116"/>
      <c r="W2" s="116"/>
    </row>
    <row r="3" spans="1:23" s="115" customFormat="1" ht="15.75">
      <c r="J3" s="117"/>
      <c r="K3" s="116"/>
      <c r="L3" s="116"/>
      <c r="M3" s="116"/>
      <c r="N3" s="116"/>
      <c r="O3" s="116"/>
      <c r="P3" s="118"/>
      <c r="Q3" s="116"/>
      <c r="R3" s="116"/>
      <c r="S3" s="116"/>
      <c r="T3" s="116"/>
      <c r="U3" s="116"/>
      <c r="V3" s="116"/>
      <c r="W3" s="116"/>
    </row>
    <row r="4" spans="1:23" s="115" customFormat="1" ht="15.75">
      <c r="D4" s="194" t="s">
        <v>97</v>
      </c>
      <c r="E4" s="194"/>
      <c r="F4" s="194"/>
      <c r="G4" s="194"/>
      <c r="H4" s="194"/>
      <c r="I4" s="194"/>
      <c r="J4" s="194"/>
      <c r="K4" s="117"/>
      <c r="L4" s="116"/>
      <c r="M4" s="116"/>
      <c r="N4" s="116"/>
      <c r="O4" s="116"/>
      <c r="P4" s="117"/>
      <c r="Q4" s="116"/>
      <c r="R4" s="116"/>
      <c r="S4" s="116"/>
      <c r="T4" s="116"/>
      <c r="U4" s="116"/>
      <c r="V4" s="116"/>
      <c r="W4" s="116"/>
    </row>
    <row r="5" spans="1:23" s="115" customFormat="1" ht="15.75">
      <c r="D5" s="154" t="str">
        <f>+Dati!I6</f>
        <v>MELILLI (SR)</v>
      </c>
      <c r="E5" s="154"/>
      <c r="F5" s="154"/>
      <c r="G5" s="154"/>
      <c r="H5" s="154"/>
      <c r="I5" s="154"/>
      <c r="J5" s="154"/>
      <c r="K5" s="117"/>
      <c r="L5" s="118"/>
      <c r="M5" s="118"/>
      <c r="N5" s="116"/>
      <c r="O5" s="116"/>
      <c r="P5" s="117"/>
      <c r="Q5" s="116"/>
      <c r="R5" s="116"/>
      <c r="S5" s="116"/>
      <c r="T5" s="116"/>
      <c r="U5" s="116"/>
      <c r="V5" s="116"/>
      <c r="W5" s="116"/>
    </row>
    <row r="6" spans="1:23" ht="15.75">
      <c r="D6" s="186">
        <f>+Dati!I8</f>
        <v>44598</v>
      </c>
      <c r="E6" s="186"/>
      <c r="F6" s="186"/>
      <c r="G6" s="186"/>
      <c r="H6" s="186"/>
      <c r="I6" s="186"/>
      <c r="J6" s="186"/>
      <c r="K6" s="116"/>
      <c r="L6" s="116"/>
      <c r="M6" s="116"/>
      <c r="N6" s="118"/>
      <c r="O6" s="118"/>
      <c r="P6" s="117"/>
      <c r="Q6" s="118"/>
      <c r="R6" s="118"/>
      <c r="S6" s="118"/>
      <c r="T6" s="118"/>
      <c r="U6" s="118"/>
      <c r="V6" s="118"/>
      <c r="W6" s="118"/>
    </row>
    <row r="7" spans="1:23" ht="14.25"/>
    <row r="8" spans="1:23" s="172" customFormat="1" ht="40.5" customHeight="1">
      <c r="A8" s="133" t="s">
        <v>90</v>
      </c>
      <c r="B8" s="133"/>
      <c r="C8" s="133" t="s">
        <v>55</v>
      </c>
      <c r="D8" s="133" t="s">
        <v>56</v>
      </c>
      <c r="E8" s="133" t="s">
        <v>98</v>
      </c>
      <c r="F8" s="187" t="s">
        <v>92</v>
      </c>
      <c r="G8" s="187"/>
      <c r="H8" s="187"/>
      <c r="I8" s="133" t="s">
        <v>93</v>
      </c>
      <c r="J8" s="133" t="s">
        <v>94</v>
      </c>
      <c r="K8" s="170" t="s">
        <v>99</v>
      </c>
      <c r="L8" s="133" t="s">
        <v>96</v>
      </c>
      <c r="M8" s="170" t="s">
        <v>74</v>
      </c>
      <c r="O8" s="173"/>
    </row>
    <row r="9" spans="1:23" s="172" customFormat="1" ht="7.5" customHeight="1">
      <c r="D9" s="174"/>
      <c r="M9" s="138"/>
      <c r="O9" s="173"/>
    </row>
    <row r="10" spans="1:23" s="123" customFormat="1" ht="15.75">
      <c r="A10" s="176">
        <v>3</v>
      </c>
      <c r="B10" s="140"/>
      <c r="C10" s="141"/>
      <c r="D10" s="163"/>
      <c r="E10" s="178"/>
      <c r="F10" s="142"/>
      <c r="G10" s="142"/>
      <c r="H10" s="142"/>
      <c r="I10" s="180"/>
      <c r="J10" s="178"/>
      <c r="K10" s="181"/>
      <c r="L10" s="182"/>
      <c r="M10" s="152"/>
      <c r="N10" s="183"/>
      <c r="O10" s="184"/>
      <c r="P10" s="183"/>
      <c r="Q10" s="184"/>
      <c r="R10" s="184"/>
      <c r="S10" s="184"/>
    </row>
    <row r="11" spans="1:23" s="123" customFormat="1" ht="15.75">
      <c r="A11" s="176">
        <v>1</v>
      </c>
      <c r="B11" s="140"/>
      <c r="C11" s="165"/>
      <c r="D11" s="166"/>
      <c r="E11" s="178"/>
      <c r="F11" s="179"/>
      <c r="G11" s="179"/>
      <c r="H11" s="179"/>
      <c r="I11" s="180"/>
      <c r="J11" s="178"/>
      <c r="K11" s="181"/>
      <c r="L11" s="182"/>
      <c r="M11" s="152"/>
      <c r="N11" s="183"/>
      <c r="O11" s="184"/>
      <c r="P11" s="183"/>
      <c r="Q11" s="184"/>
      <c r="R11" s="184"/>
      <c r="S11" s="184"/>
    </row>
    <row r="12" spans="1:23" s="123" customFormat="1" ht="15.75">
      <c r="A12" s="176">
        <v>2</v>
      </c>
      <c r="B12" s="140"/>
      <c r="C12" s="141"/>
      <c r="D12" s="163"/>
      <c r="E12" s="178"/>
      <c r="F12" s="142"/>
      <c r="G12" s="142"/>
      <c r="H12" s="142"/>
      <c r="I12" s="180"/>
      <c r="J12" s="178"/>
      <c r="K12" s="181"/>
      <c r="L12" s="182"/>
      <c r="M12" s="152"/>
      <c r="N12" s="183"/>
      <c r="O12" s="184"/>
      <c r="P12" s="183"/>
      <c r="Q12" s="184"/>
      <c r="R12" s="184"/>
      <c r="S12" s="184"/>
    </row>
    <row r="13" spans="1:23" s="123" customFormat="1" ht="15.75">
      <c r="A13" s="176">
        <v>4</v>
      </c>
      <c r="B13" s="140"/>
      <c r="C13" s="165"/>
      <c r="D13" s="166"/>
      <c r="E13" s="178"/>
      <c r="F13" s="142"/>
      <c r="G13" s="142"/>
      <c r="H13" s="142"/>
      <c r="I13" s="180">
        <f t="shared" ref="I13:I19" si="0">+S13</f>
        <v>0</v>
      </c>
      <c r="J13" s="178"/>
      <c r="K13" s="181">
        <f t="shared" ref="K13:K19" si="1">+I13+J13</f>
        <v>0</v>
      </c>
      <c r="L13" s="182">
        <f t="shared" ref="L13:L19" si="2">IF(N13&gt;15000,IF(N13&gt;19500,E13-2,E13-1),E13)</f>
        <v>0</v>
      </c>
      <c r="M13" s="152"/>
      <c r="N13" s="183">
        <f t="shared" ref="N13:N19" si="3">+F13*6000+G13*100+H13+J13*100</f>
        <v>0</v>
      </c>
      <c r="O13" s="184">
        <f t="shared" ref="O13:O19" si="4">+N13*0.1</f>
        <v>0</v>
      </c>
      <c r="P13" s="183">
        <f t="shared" ref="P13:P19" si="5">+N13+J13*100</f>
        <v>0</v>
      </c>
      <c r="Q13" s="184">
        <f t="shared" ref="Q13:Q19" si="6">+P13*0.1</f>
        <v>0</v>
      </c>
      <c r="R13" s="184"/>
      <c r="S13" s="184">
        <f t="shared" ref="S13:S19" si="7">+F13*60+G13+H13*0.01</f>
        <v>0</v>
      </c>
      <c r="T13" s="123">
        <f t="shared" ref="T13:T19" si="8">+F13*60+G13</f>
        <v>0</v>
      </c>
      <c r="U13" s="123">
        <f t="shared" ref="U13:U19" si="9">+IF(S13&gt;T13,T13+1,S13)</f>
        <v>0</v>
      </c>
    </row>
    <row r="14" spans="1:23" s="123" customFormat="1" ht="15.75">
      <c r="A14" s="176">
        <v>5</v>
      </c>
      <c r="B14" s="140"/>
      <c r="C14" s="141"/>
      <c r="D14" s="163"/>
      <c r="E14" s="178"/>
      <c r="F14" s="142"/>
      <c r="G14" s="142"/>
      <c r="H14" s="142"/>
      <c r="I14" s="180">
        <f t="shared" si="0"/>
        <v>0</v>
      </c>
      <c r="J14" s="178"/>
      <c r="K14" s="181">
        <f t="shared" si="1"/>
        <v>0</v>
      </c>
      <c r="L14" s="182">
        <f t="shared" si="2"/>
        <v>0</v>
      </c>
      <c r="M14" s="152"/>
      <c r="N14" s="183">
        <f t="shared" si="3"/>
        <v>0</v>
      </c>
      <c r="O14" s="184">
        <f t="shared" si="4"/>
        <v>0</v>
      </c>
      <c r="P14" s="183">
        <f t="shared" si="5"/>
        <v>0</v>
      </c>
      <c r="Q14" s="184">
        <f t="shared" si="6"/>
        <v>0</v>
      </c>
      <c r="R14" s="184"/>
      <c r="S14" s="184">
        <f t="shared" si="7"/>
        <v>0</v>
      </c>
      <c r="T14" s="123">
        <f t="shared" si="8"/>
        <v>0</v>
      </c>
      <c r="U14" s="123">
        <f t="shared" si="9"/>
        <v>0</v>
      </c>
    </row>
    <row r="15" spans="1:23" s="123" customFormat="1" ht="15.75">
      <c r="A15" s="176">
        <v>6</v>
      </c>
      <c r="B15" s="140"/>
      <c r="C15" s="165"/>
      <c r="D15" s="166"/>
      <c r="E15" s="178"/>
      <c r="F15" s="142"/>
      <c r="G15" s="142"/>
      <c r="H15" s="142"/>
      <c r="I15" s="180">
        <f t="shared" si="0"/>
        <v>0</v>
      </c>
      <c r="J15" s="178"/>
      <c r="K15" s="181">
        <f t="shared" si="1"/>
        <v>0</v>
      </c>
      <c r="L15" s="182">
        <f t="shared" si="2"/>
        <v>0</v>
      </c>
      <c r="M15" s="152"/>
      <c r="N15" s="183">
        <f t="shared" si="3"/>
        <v>0</v>
      </c>
      <c r="O15" s="184">
        <f t="shared" si="4"/>
        <v>0</v>
      </c>
      <c r="P15" s="183">
        <f t="shared" si="5"/>
        <v>0</v>
      </c>
      <c r="Q15" s="184">
        <f t="shared" si="6"/>
        <v>0</v>
      </c>
      <c r="R15" s="184"/>
      <c r="S15" s="184">
        <f t="shared" si="7"/>
        <v>0</v>
      </c>
      <c r="T15" s="123">
        <f t="shared" si="8"/>
        <v>0</v>
      </c>
      <c r="U15" s="123">
        <f t="shared" si="9"/>
        <v>0</v>
      </c>
    </row>
    <row r="16" spans="1:23" s="123" customFormat="1" ht="15.75">
      <c r="A16" s="176">
        <v>7</v>
      </c>
      <c r="B16" s="140"/>
      <c r="C16" s="141"/>
      <c r="D16" s="163"/>
      <c r="E16" s="178"/>
      <c r="F16" s="142"/>
      <c r="G16" s="142"/>
      <c r="H16" s="142"/>
      <c r="I16" s="180">
        <f t="shared" si="0"/>
        <v>0</v>
      </c>
      <c r="J16" s="178"/>
      <c r="K16" s="181">
        <f t="shared" si="1"/>
        <v>0</v>
      </c>
      <c r="L16" s="182">
        <f t="shared" si="2"/>
        <v>0</v>
      </c>
      <c r="M16" s="152"/>
      <c r="N16" s="183">
        <f t="shared" si="3"/>
        <v>0</v>
      </c>
      <c r="O16" s="184">
        <f t="shared" si="4"/>
        <v>0</v>
      </c>
      <c r="P16" s="183">
        <f t="shared" si="5"/>
        <v>0</v>
      </c>
      <c r="Q16" s="184">
        <f t="shared" si="6"/>
        <v>0</v>
      </c>
      <c r="R16" s="184"/>
      <c r="S16" s="184">
        <f t="shared" si="7"/>
        <v>0</v>
      </c>
      <c r="T16" s="123">
        <f t="shared" si="8"/>
        <v>0</v>
      </c>
      <c r="U16" s="123">
        <f t="shared" si="9"/>
        <v>0</v>
      </c>
    </row>
    <row r="17" spans="1:21" s="123" customFormat="1" ht="15.75">
      <c r="A17" s="176">
        <v>8</v>
      </c>
      <c r="B17" s="140"/>
      <c r="C17" s="141"/>
      <c r="D17" s="163"/>
      <c r="E17" s="178"/>
      <c r="F17" s="142"/>
      <c r="G17" s="142"/>
      <c r="H17" s="142"/>
      <c r="I17" s="180">
        <f t="shared" si="0"/>
        <v>0</v>
      </c>
      <c r="J17" s="178"/>
      <c r="K17" s="181">
        <f t="shared" si="1"/>
        <v>0</v>
      </c>
      <c r="L17" s="182">
        <f t="shared" si="2"/>
        <v>0</v>
      </c>
      <c r="M17" s="152"/>
      <c r="N17" s="183">
        <f t="shared" si="3"/>
        <v>0</v>
      </c>
      <c r="O17" s="184">
        <f t="shared" si="4"/>
        <v>0</v>
      </c>
      <c r="P17" s="183">
        <f t="shared" si="5"/>
        <v>0</v>
      </c>
      <c r="Q17" s="184">
        <f t="shared" si="6"/>
        <v>0</v>
      </c>
      <c r="R17" s="184"/>
      <c r="S17" s="184">
        <f t="shared" si="7"/>
        <v>0</v>
      </c>
      <c r="T17" s="123">
        <f t="shared" si="8"/>
        <v>0</v>
      </c>
      <c r="U17" s="123">
        <f t="shared" si="9"/>
        <v>0</v>
      </c>
    </row>
    <row r="18" spans="1:21" s="123" customFormat="1" ht="15.75">
      <c r="A18" s="176">
        <v>9</v>
      </c>
      <c r="B18" s="140"/>
      <c r="C18" s="167"/>
      <c r="D18" s="165"/>
      <c r="E18" s="178"/>
      <c r="F18" s="142"/>
      <c r="G18" s="142"/>
      <c r="H18" s="142"/>
      <c r="I18" s="180">
        <f t="shared" si="0"/>
        <v>0</v>
      </c>
      <c r="J18" s="178"/>
      <c r="K18" s="181">
        <f t="shared" si="1"/>
        <v>0</v>
      </c>
      <c r="L18" s="182">
        <f t="shared" si="2"/>
        <v>0</v>
      </c>
      <c r="M18" s="152"/>
      <c r="N18" s="183">
        <f t="shared" si="3"/>
        <v>0</v>
      </c>
      <c r="O18" s="184">
        <f t="shared" si="4"/>
        <v>0</v>
      </c>
      <c r="P18" s="183">
        <f t="shared" si="5"/>
        <v>0</v>
      </c>
      <c r="Q18" s="184">
        <f t="shared" si="6"/>
        <v>0</v>
      </c>
      <c r="R18" s="184"/>
      <c r="S18" s="184">
        <f t="shared" si="7"/>
        <v>0</v>
      </c>
      <c r="T18" s="123">
        <f t="shared" si="8"/>
        <v>0</v>
      </c>
      <c r="U18" s="123">
        <f t="shared" si="9"/>
        <v>0</v>
      </c>
    </row>
    <row r="19" spans="1:21" s="123" customFormat="1" ht="15.75">
      <c r="A19" s="176">
        <v>10</v>
      </c>
      <c r="B19" s="140"/>
      <c r="C19" s="165"/>
      <c r="D19" s="166"/>
      <c r="E19" s="178"/>
      <c r="F19" s="142"/>
      <c r="G19" s="142"/>
      <c r="H19" s="188"/>
      <c r="I19" s="180">
        <f t="shared" si="0"/>
        <v>0</v>
      </c>
      <c r="J19" s="178"/>
      <c r="K19" s="181">
        <f t="shared" si="1"/>
        <v>0</v>
      </c>
      <c r="L19" s="182">
        <f t="shared" si="2"/>
        <v>0</v>
      </c>
      <c r="M19" s="152"/>
      <c r="N19" s="183">
        <f t="shared" si="3"/>
        <v>0</v>
      </c>
      <c r="O19" s="184">
        <f t="shared" si="4"/>
        <v>0</v>
      </c>
      <c r="P19" s="183">
        <f t="shared" si="5"/>
        <v>0</v>
      </c>
      <c r="Q19" s="184">
        <f t="shared" si="6"/>
        <v>0</v>
      </c>
      <c r="R19" s="184"/>
      <c r="S19" s="184">
        <f t="shared" si="7"/>
        <v>0</v>
      </c>
      <c r="T19" s="123">
        <f t="shared" si="8"/>
        <v>0</v>
      </c>
      <c r="U19" s="123">
        <f t="shared" si="9"/>
        <v>0</v>
      </c>
    </row>
    <row r="20" spans="1:21" s="123" customFormat="1" ht="19.899999999999999" customHeight="1">
      <c r="A20" s="140"/>
      <c r="B20" s="140"/>
      <c r="C20" s="189"/>
      <c r="D20" s="190"/>
      <c r="F20" s="124"/>
      <c r="G20" s="191"/>
      <c r="H20" s="191"/>
      <c r="I20" s="192"/>
      <c r="K20" s="191"/>
      <c r="L20" s="140"/>
      <c r="M20" s="140"/>
    </row>
    <row r="21" spans="1:21" s="123" customFormat="1" ht="19.899999999999999" customHeight="1">
      <c r="A21" s="122"/>
      <c r="B21" s="122"/>
      <c r="C21" s="123" t="s">
        <v>80</v>
      </c>
      <c r="D21" s="123" t="s">
        <v>81</v>
      </c>
    </row>
    <row r="22" spans="1:21" s="123" customFormat="1" ht="19.899999999999999" customHeight="1">
      <c r="A22" s="122"/>
      <c r="B22" s="122"/>
      <c r="C22" s="122" t="s">
        <v>82</v>
      </c>
      <c r="D22" s="193" t="s">
        <v>83</v>
      </c>
    </row>
    <row r="23" spans="1:21" s="123" customFormat="1" ht="19.899999999999999" customHeight="1">
      <c r="A23" s="122"/>
      <c r="B23" s="122"/>
      <c r="C23" s="123" t="s">
        <v>84</v>
      </c>
      <c r="D23" s="122" t="s">
        <v>100</v>
      </c>
    </row>
    <row r="24" spans="1:21" s="123" customFormat="1" ht="19.899999999999999" customHeight="1">
      <c r="A24" s="122"/>
      <c r="B24" s="122"/>
      <c r="C24" s="122"/>
      <c r="D24" s="122"/>
    </row>
    <row r="25" spans="1:21" s="123" customFormat="1" ht="19.899999999999999" customHeight="1">
      <c r="A25" s="122"/>
      <c r="B25" s="122"/>
    </row>
    <row r="26" spans="1:21" s="123" customFormat="1" ht="19.899999999999999" customHeight="1">
      <c r="A26" s="122"/>
      <c r="B26" s="122"/>
    </row>
    <row r="27" spans="1:21" s="123" customFormat="1" ht="19.899999999999999" customHeight="1">
      <c r="A27" s="122"/>
      <c r="B27" s="122"/>
    </row>
    <row r="28" spans="1:21" s="123" customFormat="1" ht="14.25">
      <c r="A28" s="122"/>
      <c r="B28" s="122"/>
    </row>
    <row r="29" spans="1:21" s="123" customFormat="1" ht="14.25">
      <c r="A29" s="122"/>
      <c r="B29" s="122"/>
    </row>
    <row r="30" spans="1:21" s="123" customFormat="1" ht="14.25">
      <c r="A30" s="122"/>
      <c r="B30" s="122"/>
    </row>
    <row r="31" spans="1:21" s="123" customFormat="1" ht="14.25">
      <c r="A31" s="122"/>
      <c r="B31" s="122"/>
    </row>
    <row r="32" spans="1:21" s="123" customFormat="1" ht="14.25">
      <c r="A32" s="122"/>
      <c r="B32" s="122"/>
    </row>
    <row r="33" spans="1:2" s="123" customFormat="1" ht="14.25">
      <c r="A33" s="122"/>
      <c r="B33" s="122"/>
    </row>
    <row r="34" spans="1:2" s="123" customFormat="1" ht="14.25">
      <c r="A34" s="122"/>
      <c r="B34" s="122"/>
    </row>
    <row r="35" spans="1:2" s="123" customFormat="1" ht="14.25">
      <c r="A35" s="122"/>
      <c r="B35" s="122"/>
    </row>
    <row r="36" spans="1:2" s="123" customFormat="1" ht="14.25">
      <c r="A36" s="122"/>
      <c r="B36" s="122"/>
    </row>
    <row r="37" spans="1:2" s="123" customFormat="1" ht="14.25">
      <c r="A37" s="122"/>
      <c r="B37" s="122"/>
    </row>
    <row r="38" spans="1:2" s="123" customFormat="1" ht="14.25">
      <c r="A38" s="122"/>
      <c r="B38" s="122"/>
    </row>
    <row r="39" spans="1:2" s="123" customFormat="1" ht="14.25">
      <c r="A39" s="122"/>
      <c r="B39" s="122"/>
    </row>
    <row r="40" spans="1:2" s="123" customFormat="1" ht="14.25">
      <c r="A40" s="122"/>
      <c r="B40" s="122"/>
    </row>
    <row r="41" spans="1:2" s="123" customFormat="1" ht="14.25">
      <c r="A41" s="122"/>
      <c r="B41" s="122"/>
    </row>
    <row r="42" spans="1:2" s="123" customFormat="1" ht="14.25">
      <c r="A42" s="122"/>
      <c r="B42" s="122"/>
    </row>
    <row r="43" spans="1:2" s="123" customFormat="1" ht="14.25">
      <c r="A43" s="122"/>
      <c r="B43" s="122"/>
    </row>
    <row r="44" spans="1:2" s="123" customFormat="1" ht="14.25">
      <c r="A44" s="122"/>
      <c r="B44" s="122"/>
    </row>
    <row r="45" spans="1:2" s="123" customFormat="1" ht="14.25">
      <c r="A45" s="122"/>
      <c r="B45" s="122"/>
    </row>
    <row r="46" spans="1:2" s="123" customFormat="1" ht="14.25">
      <c r="A46" s="122"/>
      <c r="B46" s="122"/>
    </row>
    <row r="47" spans="1:2" s="123" customFormat="1" ht="14.25">
      <c r="A47" s="122"/>
      <c r="B47" s="122"/>
    </row>
    <row r="48" spans="1:2" s="123" customFormat="1" ht="14.25">
      <c r="A48" s="122"/>
      <c r="B48" s="122"/>
    </row>
    <row r="49" spans="1:2" s="123" customFormat="1" ht="14.25">
      <c r="A49" s="122"/>
      <c r="B49" s="122"/>
    </row>
    <row r="50" spans="1:2" s="123" customFormat="1" ht="14.25">
      <c r="A50" s="122"/>
      <c r="B50" s="122"/>
    </row>
    <row r="51" spans="1:2" s="123" customFormat="1" ht="14.25">
      <c r="A51" s="122"/>
      <c r="B51" s="122"/>
    </row>
    <row r="52" spans="1:2" s="123" customFormat="1" ht="14.25">
      <c r="A52" s="122"/>
      <c r="B52" s="122"/>
    </row>
    <row r="53" spans="1:2" s="123" customFormat="1" ht="14.25">
      <c r="A53" s="122"/>
      <c r="B53" s="122"/>
    </row>
    <row r="54" spans="1:2" s="123" customFormat="1" ht="14.25">
      <c r="A54" s="122"/>
      <c r="B54" s="122"/>
    </row>
    <row r="55" spans="1:2" s="123" customFormat="1" ht="14.25">
      <c r="A55" s="122"/>
      <c r="B55" s="122"/>
    </row>
    <row r="56" spans="1:2" s="123" customFormat="1" ht="14.25">
      <c r="A56" s="122"/>
      <c r="B56" s="122"/>
    </row>
    <row r="57" spans="1:2" s="123" customFormat="1" ht="14.25">
      <c r="A57" s="122"/>
      <c r="B57" s="122"/>
    </row>
    <row r="58" spans="1:2" s="123" customFormat="1" ht="14.25">
      <c r="A58" s="122"/>
      <c r="B58" s="122"/>
    </row>
    <row r="59" spans="1:2" s="123" customFormat="1" ht="14.25">
      <c r="A59" s="122"/>
      <c r="B59" s="122"/>
    </row>
    <row r="60" spans="1:2" s="123" customFormat="1" ht="14.25">
      <c r="A60" s="122"/>
      <c r="B60" s="122"/>
    </row>
    <row r="61" spans="1:2" s="123" customFormat="1" ht="14.25">
      <c r="A61" s="122"/>
      <c r="B61" s="122"/>
    </row>
    <row r="62" spans="1:2" s="123" customFormat="1" ht="14.25">
      <c r="A62" s="122"/>
      <c r="B62" s="122"/>
    </row>
    <row r="63" spans="1:2" s="123" customFormat="1" ht="14.25">
      <c r="A63" s="122"/>
      <c r="B63" s="122"/>
    </row>
    <row r="64" spans="1:2" s="123" customFormat="1" ht="14.25">
      <c r="A64" s="122"/>
      <c r="B64" s="122"/>
    </row>
    <row r="65" spans="1:2" s="123" customFormat="1" ht="14.25">
      <c r="A65" s="122"/>
      <c r="B65" s="122"/>
    </row>
    <row r="66" spans="1:2" s="123" customFormat="1" ht="14.25">
      <c r="A66" s="122"/>
      <c r="B66" s="122"/>
    </row>
    <row r="67" spans="1:2" s="123" customFormat="1" ht="14.25">
      <c r="A67" s="122"/>
      <c r="B67" s="122"/>
    </row>
    <row r="68" spans="1:2" s="123" customFormat="1" ht="14.25">
      <c r="A68" s="122"/>
      <c r="B68" s="122"/>
    </row>
    <row r="69" spans="1:2" s="123" customFormat="1" ht="14.25">
      <c r="A69" s="122"/>
      <c r="B69" s="122"/>
    </row>
    <row r="70" spans="1:2" s="123" customFormat="1" ht="14.25">
      <c r="A70" s="122"/>
      <c r="B70" s="122"/>
    </row>
    <row r="71" spans="1:2" s="123" customFormat="1" ht="14.25">
      <c r="A71" s="122"/>
      <c r="B71" s="122"/>
    </row>
    <row r="72" spans="1:2" s="123" customFormat="1" ht="14.25">
      <c r="A72" s="122"/>
      <c r="B72" s="122"/>
    </row>
    <row r="73" spans="1:2" s="123" customFormat="1" ht="14.25">
      <c r="A73" s="122"/>
      <c r="B73" s="122"/>
    </row>
    <row r="74" spans="1:2" s="123" customFormat="1" ht="14.25">
      <c r="A74" s="122"/>
      <c r="B74" s="122"/>
    </row>
    <row r="75" spans="1:2" s="123" customFormat="1" ht="14.25">
      <c r="A75" s="122"/>
      <c r="B75" s="122"/>
    </row>
    <row r="76" spans="1:2" s="123" customFormat="1" ht="14.25">
      <c r="A76" s="122"/>
      <c r="B76" s="122"/>
    </row>
    <row r="77" spans="1:2" s="123" customFormat="1" ht="14.25">
      <c r="A77" s="122"/>
      <c r="B77" s="122"/>
    </row>
    <row r="78" spans="1:2" s="123" customFormat="1" ht="14.25">
      <c r="A78" s="122"/>
      <c r="B78" s="122"/>
    </row>
    <row r="79" spans="1:2" s="123" customFormat="1" ht="14.25">
      <c r="A79" s="122"/>
      <c r="B79" s="122"/>
    </row>
    <row r="80" spans="1:2" s="123" customFormat="1" ht="14.25">
      <c r="A80" s="122"/>
      <c r="B80" s="122"/>
    </row>
    <row r="81" spans="1:2" s="123" customFormat="1" ht="14.25">
      <c r="A81" s="122"/>
      <c r="B81" s="122"/>
    </row>
    <row r="82" spans="1:2" s="123" customFormat="1" ht="14.25">
      <c r="A82" s="122"/>
      <c r="B82" s="122"/>
    </row>
    <row r="83" spans="1:2" s="123" customFormat="1" ht="14.25">
      <c r="A83" s="122"/>
      <c r="B83" s="122"/>
    </row>
    <row r="84" spans="1:2" s="123" customFormat="1" ht="14.25">
      <c r="A84" s="122"/>
      <c r="B84" s="122"/>
    </row>
    <row r="85" spans="1:2" s="123" customFormat="1" ht="14.25">
      <c r="A85" s="122"/>
      <c r="B85" s="122"/>
    </row>
    <row r="86" spans="1:2" s="123" customFormat="1" ht="14.25">
      <c r="A86" s="122"/>
      <c r="B86" s="122"/>
    </row>
    <row r="87" spans="1:2" s="123" customFormat="1" ht="14.25">
      <c r="A87" s="122"/>
      <c r="B87" s="122"/>
    </row>
    <row r="88" spans="1:2" s="123" customFormat="1" ht="14.25">
      <c r="A88" s="122"/>
      <c r="B88" s="122"/>
    </row>
    <row r="89" spans="1:2" s="123" customFormat="1" ht="14.25">
      <c r="A89" s="122"/>
      <c r="B89" s="122"/>
    </row>
    <row r="90" spans="1:2" s="123" customFormat="1" ht="14.25">
      <c r="A90" s="122"/>
      <c r="B90" s="122"/>
    </row>
    <row r="91" spans="1:2" s="123" customFormat="1" ht="14.25">
      <c r="A91" s="122"/>
      <c r="B91" s="122"/>
    </row>
    <row r="92" spans="1:2" s="123" customFormat="1" ht="14.25">
      <c r="A92" s="122"/>
      <c r="B92" s="122"/>
    </row>
  </sheetData>
  <mergeCells count="5">
    <mergeCell ref="D2:K2"/>
    <mergeCell ref="D4:J4"/>
    <mergeCell ref="D5:J5"/>
    <mergeCell ref="D6:J6"/>
    <mergeCell ref="F8:H8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8"/>
  <sheetViews>
    <sheetView workbookViewId="0">
      <selection activeCell="M18" sqref="M18"/>
    </sheetView>
  </sheetViews>
  <sheetFormatPr defaultRowHeight="12.75"/>
  <cols>
    <col min="1" max="1" width="4.625" style="120" customWidth="1"/>
    <col min="2" max="2" width="0.875" style="120" customWidth="1"/>
    <col min="3" max="3" width="26.5" style="120" customWidth="1"/>
    <col min="4" max="4" width="29" style="120" customWidth="1"/>
    <col min="5" max="9" width="5.75" style="120" customWidth="1"/>
    <col min="10" max="10" width="6.125" style="120" customWidth="1"/>
    <col min="11" max="11" width="9.125" style="120" customWidth="1"/>
    <col min="12" max="12" width="8.625" style="120" customWidth="1"/>
    <col min="13" max="13" width="9.875" style="120" customWidth="1"/>
    <col min="14" max="14" width="8.875" style="120" customWidth="1"/>
    <col min="15" max="15" width="8.125" style="120" hidden="1" customWidth="1"/>
    <col min="16" max="16" width="9.875" style="120" hidden="1" customWidth="1"/>
    <col min="17" max="18" width="9.625" style="120" hidden="1" customWidth="1"/>
    <col min="19" max="19" width="1.625" style="120" hidden="1" customWidth="1"/>
    <col min="20" max="20" width="7" style="120" hidden="1" customWidth="1"/>
    <col min="21" max="21" width="6" style="120" hidden="1" customWidth="1"/>
    <col min="22" max="1024" width="6" style="120" customWidth="1"/>
  </cols>
  <sheetData>
    <row r="1" spans="1:22" ht="14.25">
      <c r="D1" s="158"/>
      <c r="H1" s="159"/>
      <c r="P1" s="159"/>
      <c r="Q1" s="159"/>
    </row>
    <row r="2" spans="1:22" s="115" customFormat="1"/>
    <row r="3" spans="1:22" s="115" customFormat="1" ht="18" customHeight="1">
      <c r="C3" s="185" t="str">
        <f>+Dati!I4</f>
        <v>" XXVIII TROFEO CITTA' DI CATANIA "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16"/>
      <c r="O3" s="116"/>
      <c r="P3" s="116"/>
      <c r="Q3" s="116"/>
      <c r="R3" s="116"/>
      <c r="S3" s="116"/>
      <c r="T3" s="116"/>
    </row>
    <row r="4" spans="1:22" s="115" customFormat="1" ht="15.75">
      <c r="L4" s="117"/>
      <c r="M4" s="116"/>
      <c r="N4" s="116"/>
      <c r="O4" s="116"/>
      <c r="P4" s="118"/>
      <c r="Q4" s="116"/>
      <c r="R4" s="116"/>
      <c r="S4" s="116"/>
      <c r="T4" s="116"/>
    </row>
    <row r="5" spans="1:22" s="115" customFormat="1" ht="15.75">
      <c r="C5" s="154" t="s">
        <v>101</v>
      </c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16"/>
      <c r="O5" s="116"/>
      <c r="P5" s="117"/>
      <c r="Q5" s="116"/>
      <c r="R5" s="116"/>
      <c r="S5" s="116"/>
      <c r="T5" s="116"/>
    </row>
    <row r="6" spans="1:22" s="115" customFormat="1" ht="10.5" customHeight="1">
      <c r="D6" s="114"/>
      <c r="E6" s="114"/>
      <c r="F6" s="114"/>
      <c r="G6" s="114"/>
      <c r="H6" s="114"/>
      <c r="I6" s="114"/>
      <c r="J6" s="114"/>
      <c r="M6" s="116"/>
      <c r="N6" s="116"/>
      <c r="O6" s="116"/>
      <c r="P6" s="117"/>
      <c r="Q6" s="116"/>
      <c r="R6" s="116"/>
      <c r="S6" s="116"/>
      <c r="T6" s="116"/>
    </row>
    <row r="7" spans="1:22" s="115" customFormat="1" ht="15.75">
      <c r="C7" s="154" t="str">
        <f>+Dati!I6</f>
        <v>MELILLI (SR)</v>
      </c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16"/>
      <c r="O7" s="116"/>
      <c r="P7" s="117"/>
      <c r="Q7" s="116"/>
      <c r="R7" s="116"/>
      <c r="S7" s="116"/>
      <c r="T7" s="116"/>
    </row>
    <row r="8" spans="1:22" ht="15.75">
      <c r="C8" s="186">
        <f>+Dati!I8</f>
        <v>44598</v>
      </c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16"/>
      <c r="O8" s="118"/>
      <c r="P8" s="117"/>
      <c r="Q8" s="118"/>
      <c r="R8" s="118"/>
      <c r="S8" s="118"/>
      <c r="T8" s="118"/>
    </row>
    <row r="9" spans="1:22" ht="14.25"/>
    <row r="10" spans="1:22" s="172" customFormat="1" ht="40.5" customHeight="1">
      <c r="A10" s="133" t="s">
        <v>90</v>
      </c>
      <c r="B10" s="133"/>
      <c r="C10" s="133" t="s">
        <v>55</v>
      </c>
      <c r="D10" s="195" t="s">
        <v>102</v>
      </c>
      <c r="E10" s="196" t="s">
        <v>61</v>
      </c>
      <c r="F10" s="197" t="s">
        <v>62</v>
      </c>
      <c r="G10" s="197" t="s">
        <v>63</v>
      </c>
      <c r="H10" s="202" t="s">
        <v>103</v>
      </c>
      <c r="I10" s="202"/>
      <c r="J10" s="202"/>
      <c r="K10" s="133" t="s">
        <v>93</v>
      </c>
      <c r="L10" s="198" t="s">
        <v>94</v>
      </c>
      <c r="M10" s="133" t="s">
        <v>96</v>
      </c>
      <c r="N10" s="198" t="s">
        <v>74</v>
      </c>
      <c r="O10" s="173"/>
    </row>
    <row r="11" spans="1:22" s="172" customFormat="1" ht="6" customHeight="1">
      <c r="D11" s="174"/>
      <c r="N11" s="138"/>
      <c r="O11" s="173"/>
    </row>
    <row r="12" spans="1:22" s="123" customFormat="1" ht="15.75">
      <c r="A12" s="176">
        <v>1</v>
      </c>
      <c r="B12" s="140"/>
      <c r="C12" s="199" t="s">
        <v>75</v>
      </c>
      <c r="D12" s="199" t="s">
        <v>76</v>
      </c>
      <c r="E12" s="142">
        <v>350</v>
      </c>
      <c r="F12" s="142">
        <v>350</v>
      </c>
      <c r="G12" s="142">
        <v>300</v>
      </c>
      <c r="H12" s="142">
        <v>2</v>
      </c>
      <c r="I12" s="142">
        <v>52</v>
      </c>
      <c r="J12" s="142"/>
      <c r="K12" s="200">
        <v>172</v>
      </c>
      <c r="L12" s="178"/>
      <c r="M12" s="234">
        <v>1312</v>
      </c>
      <c r="N12" s="152"/>
      <c r="O12" s="184">
        <f t="shared" ref="O12:O51" si="0">+H12*60+I12+J12*0.01</f>
        <v>172</v>
      </c>
      <c r="P12" s="184">
        <f t="shared" ref="P12:P51" si="1">+O12</f>
        <v>172</v>
      </c>
      <c r="Q12" s="183">
        <f t="shared" ref="Q12:Q51" si="2">+O12+L12*100</f>
        <v>172</v>
      </c>
      <c r="R12" s="184">
        <f t="shared" ref="R12:R51" si="3">+Q12*0.1</f>
        <v>17.2</v>
      </c>
      <c r="T12" s="191">
        <f t="shared" ref="T12:T51" si="4">+H12*60+I12</f>
        <v>172</v>
      </c>
      <c r="U12" s="191">
        <f t="shared" ref="U12:U51" si="5">+IF(P12&gt;T12,T12+1,P12)</f>
        <v>172</v>
      </c>
      <c r="V12" s="191"/>
    </row>
    <row r="13" spans="1:22" s="123" customFormat="1" ht="15.75">
      <c r="A13" s="176">
        <v>2</v>
      </c>
      <c r="B13" s="140"/>
      <c r="C13" s="199" t="s">
        <v>79</v>
      </c>
      <c r="D13" s="199" t="s">
        <v>45</v>
      </c>
      <c r="E13" s="142">
        <v>350</v>
      </c>
      <c r="F13" s="142">
        <v>235</v>
      </c>
      <c r="G13" s="142">
        <v>340</v>
      </c>
      <c r="H13" s="142">
        <v>2</v>
      </c>
      <c r="I13" s="142">
        <v>43</v>
      </c>
      <c r="J13" s="142"/>
      <c r="K13" s="200">
        <v>163</v>
      </c>
      <c r="L13" s="178"/>
      <c r="M13" s="234">
        <v>1198</v>
      </c>
      <c r="N13" s="152"/>
      <c r="O13" s="183">
        <f t="shared" si="0"/>
        <v>163</v>
      </c>
      <c r="P13" s="184">
        <f t="shared" si="1"/>
        <v>163</v>
      </c>
      <c r="Q13" s="183">
        <f t="shared" si="2"/>
        <v>163</v>
      </c>
      <c r="R13" s="184">
        <f t="shared" si="3"/>
        <v>16.3</v>
      </c>
      <c r="T13" s="123">
        <f t="shared" si="4"/>
        <v>163</v>
      </c>
      <c r="U13" s="123">
        <f t="shared" si="5"/>
        <v>163</v>
      </c>
    </row>
    <row r="14" spans="1:22" s="123" customFormat="1" ht="15.75">
      <c r="A14" s="176">
        <v>3</v>
      </c>
      <c r="B14" s="140"/>
      <c r="C14" s="199" t="s">
        <v>51</v>
      </c>
      <c r="D14" s="199" t="s">
        <v>76</v>
      </c>
      <c r="E14" s="142">
        <v>250</v>
      </c>
      <c r="F14" s="142">
        <v>220</v>
      </c>
      <c r="G14" s="142">
        <v>320</v>
      </c>
      <c r="H14" s="142">
        <v>2</v>
      </c>
      <c r="I14" s="142">
        <v>55</v>
      </c>
      <c r="J14" s="142"/>
      <c r="K14" s="200">
        <v>175</v>
      </c>
      <c r="L14" s="178"/>
      <c r="M14" s="234">
        <v>880</v>
      </c>
      <c r="N14" s="152"/>
      <c r="O14" s="183">
        <f t="shared" si="0"/>
        <v>175</v>
      </c>
      <c r="P14" s="184">
        <f t="shared" si="1"/>
        <v>175</v>
      </c>
      <c r="Q14" s="183">
        <f t="shared" si="2"/>
        <v>175</v>
      </c>
      <c r="R14" s="184">
        <f t="shared" si="3"/>
        <v>17.5</v>
      </c>
      <c r="T14" s="123">
        <f t="shared" si="4"/>
        <v>175</v>
      </c>
      <c r="U14" s="123">
        <f t="shared" si="5"/>
        <v>175</v>
      </c>
    </row>
    <row r="15" spans="1:22" s="123" customFormat="1" ht="15.6" customHeight="1">
      <c r="A15" s="176">
        <v>4</v>
      </c>
      <c r="B15" s="140"/>
      <c r="C15" s="199" t="s">
        <v>48</v>
      </c>
      <c r="D15" s="199" t="s">
        <v>45</v>
      </c>
      <c r="E15" s="142">
        <v>410</v>
      </c>
      <c r="F15" s="142">
        <v>260</v>
      </c>
      <c r="G15" s="142">
        <v>155</v>
      </c>
      <c r="H15" s="142">
        <v>3</v>
      </c>
      <c r="I15" s="142">
        <v>14</v>
      </c>
      <c r="J15" s="142"/>
      <c r="K15" s="200">
        <v>194</v>
      </c>
      <c r="L15" s="178"/>
      <c r="M15" s="234">
        <v>874</v>
      </c>
      <c r="N15" s="152"/>
      <c r="O15" s="183">
        <f t="shared" si="0"/>
        <v>194</v>
      </c>
      <c r="P15" s="184">
        <f t="shared" si="1"/>
        <v>194</v>
      </c>
      <c r="Q15" s="183">
        <f t="shared" si="2"/>
        <v>194</v>
      </c>
      <c r="R15" s="184">
        <f t="shared" si="3"/>
        <v>19.400000000000002</v>
      </c>
      <c r="T15" s="123">
        <f t="shared" si="4"/>
        <v>194</v>
      </c>
      <c r="U15" s="123">
        <f t="shared" si="5"/>
        <v>194</v>
      </c>
    </row>
    <row r="16" spans="1:22" s="123" customFormat="1" ht="15.75">
      <c r="A16" s="176">
        <v>5</v>
      </c>
      <c r="B16" s="140"/>
      <c r="C16" s="199" t="s">
        <v>77</v>
      </c>
      <c r="D16" s="199" t="s">
        <v>45</v>
      </c>
      <c r="E16" s="142">
        <v>260</v>
      </c>
      <c r="F16" s="142">
        <v>340</v>
      </c>
      <c r="G16" s="142">
        <v>0</v>
      </c>
      <c r="H16" s="142">
        <v>3</v>
      </c>
      <c r="I16" s="142">
        <v>3</v>
      </c>
      <c r="J16" s="142"/>
      <c r="K16" s="200">
        <v>183</v>
      </c>
      <c r="L16" s="178"/>
      <c r="M16" s="234">
        <v>468</v>
      </c>
      <c r="N16" s="152"/>
      <c r="O16" s="183">
        <f t="shared" si="0"/>
        <v>183</v>
      </c>
      <c r="P16" s="184">
        <f t="shared" si="1"/>
        <v>183</v>
      </c>
      <c r="Q16" s="183">
        <f t="shared" si="2"/>
        <v>183</v>
      </c>
      <c r="R16" s="184">
        <f t="shared" si="3"/>
        <v>18.3</v>
      </c>
      <c r="T16" s="123">
        <f t="shared" si="4"/>
        <v>183</v>
      </c>
      <c r="U16" s="123">
        <f t="shared" si="5"/>
        <v>183</v>
      </c>
    </row>
    <row r="17" spans="1:21" s="123" customFormat="1" ht="15.75">
      <c r="A17" s="176">
        <v>6</v>
      </c>
      <c r="B17" s="140"/>
      <c r="C17" s="199"/>
      <c r="D17" s="199"/>
      <c r="E17" s="142"/>
      <c r="F17" s="142"/>
      <c r="G17" s="142"/>
      <c r="H17" s="142"/>
      <c r="I17" s="142"/>
      <c r="J17" s="142"/>
      <c r="K17" s="200"/>
      <c r="L17" s="178"/>
      <c r="M17" s="182"/>
      <c r="N17" s="152"/>
      <c r="O17" s="183">
        <f t="shared" si="0"/>
        <v>0</v>
      </c>
      <c r="P17" s="184">
        <f t="shared" si="1"/>
        <v>0</v>
      </c>
      <c r="Q17" s="183">
        <f t="shared" si="2"/>
        <v>0</v>
      </c>
      <c r="R17" s="184">
        <f t="shared" si="3"/>
        <v>0</v>
      </c>
      <c r="T17" s="123">
        <f t="shared" si="4"/>
        <v>0</v>
      </c>
      <c r="U17" s="123">
        <f t="shared" si="5"/>
        <v>0</v>
      </c>
    </row>
    <row r="18" spans="1:21" s="123" customFormat="1" ht="15.75">
      <c r="A18" s="176">
        <v>7</v>
      </c>
      <c r="B18" s="140"/>
      <c r="C18" s="199"/>
      <c r="D18" s="199"/>
      <c r="E18" s="142"/>
      <c r="F18" s="142"/>
      <c r="G18" s="142"/>
      <c r="H18" s="142"/>
      <c r="I18" s="142"/>
      <c r="J18" s="142"/>
      <c r="K18" s="200"/>
      <c r="L18" s="178"/>
      <c r="M18" s="182"/>
      <c r="N18" s="152"/>
      <c r="O18" s="183">
        <f t="shared" si="0"/>
        <v>0</v>
      </c>
      <c r="P18" s="184">
        <f t="shared" si="1"/>
        <v>0</v>
      </c>
      <c r="Q18" s="183">
        <f t="shared" si="2"/>
        <v>0</v>
      </c>
      <c r="R18" s="184">
        <f t="shared" si="3"/>
        <v>0</v>
      </c>
      <c r="T18" s="123">
        <f t="shared" si="4"/>
        <v>0</v>
      </c>
      <c r="U18" s="123">
        <f t="shared" si="5"/>
        <v>0</v>
      </c>
    </row>
    <row r="19" spans="1:21" s="123" customFormat="1" ht="15.75">
      <c r="A19" s="176">
        <v>8</v>
      </c>
      <c r="B19" s="140"/>
      <c r="C19" s="199"/>
      <c r="D19" s="199"/>
      <c r="E19" s="142"/>
      <c r="F19" s="142"/>
      <c r="G19" s="142"/>
      <c r="H19" s="142"/>
      <c r="I19" s="142"/>
      <c r="J19" s="142"/>
      <c r="K19" s="200"/>
      <c r="L19" s="178"/>
      <c r="M19" s="182"/>
      <c r="N19" s="152"/>
      <c r="O19" s="183">
        <f t="shared" si="0"/>
        <v>0</v>
      </c>
      <c r="P19" s="184">
        <f t="shared" si="1"/>
        <v>0</v>
      </c>
      <c r="Q19" s="183">
        <f t="shared" si="2"/>
        <v>0</v>
      </c>
      <c r="R19" s="184">
        <f t="shared" si="3"/>
        <v>0</v>
      </c>
      <c r="T19" s="123">
        <f t="shared" si="4"/>
        <v>0</v>
      </c>
      <c r="U19" s="123">
        <f t="shared" si="5"/>
        <v>0</v>
      </c>
    </row>
    <row r="20" spans="1:21" s="123" customFormat="1" ht="15.75">
      <c r="A20" s="176">
        <v>9</v>
      </c>
      <c r="B20" s="140"/>
      <c r="C20" s="199"/>
      <c r="D20" s="199"/>
      <c r="E20" s="142"/>
      <c r="F20" s="142"/>
      <c r="G20" s="142"/>
      <c r="H20" s="142"/>
      <c r="I20" s="142"/>
      <c r="J20" s="142"/>
      <c r="K20" s="200"/>
      <c r="L20" s="178"/>
      <c r="M20" s="182"/>
      <c r="N20" s="152"/>
      <c r="O20" s="183">
        <f t="shared" si="0"/>
        <v>0</v>
      </c>
      <c r="P20" s="184">
        <f t="shared" si="1"/>
        <v>0</v>
      </c>
      <c r="Q20" s="183">
        <f t="shared" si="2"/>
        <v>0</v>
      </c>
      <c r="R20" s="184">
        <f t="shared" si="3"/>
        <v>0</v>
      </c>
      <c r="T20" s="123">
        <f t="shared" si="4"/>
        <v>0</v>
      </c>
      <c r="U20" s="123">
        <f t="shared" si="5"/>
        <v>0</v>
      </c>
    </row>
    <row r="21" spans="1:21" s="123" customFormat="1" ht="15.75">
      <c r="A21" s="176">
        <v>10</v>
      </c>
      <c r="B21" s="140"/>
      <c r="C21"/>
      <c r="D21"/>
      <c r="E21" s="142"/>
      <c r="F21" s="142"/>
      <c r="G21" s="142"/>
      <c r="H21" s="142"/>
      <c r="I21" s="142"/>
      <c r="J21" s="142"/>
      <c r="K21" s="200"/>
      <c r="L21" s="178"/>
      <c r="M21" s="182"/>
      <c r="N21" s="152"/>
      <c r="O21" s="183">
        <f t="shared" si="0"/>
        <v>0</v>
      </c>
      <c r="P21" s="184">
        <f t="shared" si="1"/>
        <v>0</v>
      </c>
      <c r="Q21" s="183">
        <f t="shared" si="2"/>
        <v>0</v>
      </c>
      <c r="R21" s="184">
        <f t="shared" si="3"/>
        <v>0</v>
      </c>
      <c r="T21" s="123">
        <f t="shared" si="4"/>
        <v>0</v>
      </c>
      <c r="U21" s="123">
        <f t="shared" si="5"/>
        <v>0</v>
      </c>
    </row>
    <row r="22" spans="1:21" s="123" customFormat="1" ht="15.75">
      <c r="A22" s="176">
        <v>11</v>
      </c>
      <c r="B22" s="140"/>
      <c r="C22" s="199"/>
      <c r="D22" s="199"/>
      <c r="E22" s="142"/>
      <c r="F22" s="142"/>
      <c r="G22" s="142"/>
      <c r="H22" s="142"/>
      <c r="I22" s="142"/>
      <c r="J22" s="142"/>
      <c r="K22" s="200"/>
      <c r="L22" s="178"/>
      <c r="M22" s="182"/>
      <c r="N22" s="152"/>
      <c r="O22" s="183">
        <f t="shared" si="0"/>
        <v>0</v>
      </c>
      <c r="P22" s="184">
        <f t="shared" si="1"/>
        <v>0</v>
      </c>
      <c r="Q22" s="183">
        <f t="shared" si="2"/>
        <v>0</v>
      </c>
      <c r="R22" s="184">
        <f t="shared" si="3"/>
        <v>0</v>
      </c>
      <c r="T22" s="123">
        <f t="shared" si="4"/>
        <v>0</v>
      </c>
      <c r="U22" s="123">
        <f t="shared" si="5"/>
        <v>0</v>
      </c>
    </row>
    <row r="23" spans="1:21" ht="15.75">
      <c r="A23" s="176">
        <v>12</v>
      </c>
      <c r="B23" s="140"/>
      <c r="C23" s="199"/>
      <c r="D23" s="199"/>
      <c r="E23" s="142"/>
      <c r="F23" s="142"/>
      <c r="G23" s="142"/>
      <c r="H23" s="142"/>
      <c r="I23" s="142"/>
      <c r="J23" s="142"/>
      <c r="K23" s="200"/>
      <c r="L23" s="178"/>
      <c r="M23" s="182"/>
      <c r="N23" s="152"/>
      <c r="O23" s="183">
        <f t="shared" si="0"/>
        <v>0</v>
      </c>
      <c r="P23" s="184">
        <f t="shared" si="1"/>
        <v>0</v>
      </c>
      <c r="Q23" s="183">
        <f t="shared" si="2"/>
        <v>0</v>
      </c>
      <c r="R23" s="184">
        <f t="shared" si="3"/>
        <v>0</v>
      </c>
      <c r="T23" s="120">
        <f t="shared" si="4"/>
        <v>0</v>
      </c>
      <c r="U23" s="201">
        <f t="shared" si="5"/>
        <v>0</v>
      </c>
    </row>
    <row r="24" spans="1:21" ht="15.75">
      <c r="A24" s="176">
        <v>13</v>
      </c>
      <c r="B24" s="140"/>
      <c r="C24" s="199"/>
      <c r="D24" s="199"/>
      <c r="E24" s="142"/>
      <c r="F24" s="142"/>
      <c r="G24" s="142"/>
      <c r="H24" s="142"/>
      <c r="I24" s="142"/>
      <c r="J24" s="142"/>
      <c r="K24" s="200"/>
      <c r="L24" s="178"/>
      <c r="M24" s="182"/>
      <c r="N24" s="152"/>
      <c r="O24" s="183">
        <f t="shared" si="0"/>
        <v>0</v>
      </c>
      <c r="P24" s="184">
        <f t="shared" si="1"/>
        <v>0</v>
      </c>
      <c r="Q24" s="183">
        <f t="shared" si="2"/>
        <v>0</v>
      </c>
      <c r="R24" s="184">
        <f t="shared" si="3"/>
        <v>0</v>
      </c>
      <c r="T24" s="120">
        <f t="shared" si="4"/>
        <v>0</v>
      </c>
      <c r="U24" s="201">
        <f t="shared" si="5"/>
        <v>0</v>
      </c>
    </row>
    <row r="25" spans="1:21" ht="15.75">
      <c r="A25" s="176">
        <v>14</v>
      </c>
      <c r="B25" s="140"/>
      <c r="C25" s="199"/>
      <c r="D25" s="199"/>
      <c r="E25" s="142"/>
      <c r="F25" s="142"/>
      <c r="G25" s="142"/>
      <c r="H25" s="142"/>
      <c r="I25" s="142"/>
      <c r="J25" s="142"/>
      <c r="K25" s="200"/>
      <c r="L25" s="178"/>
      <c r="M25" s="182"/>
      <c r="N25" s="152"/>
      <c r="O25" s="183">
        <f t="shared" si="0"/>
        <v>0</v>
      </c>
      <c r="P25" s="184">
        <f t="shared" si="1"/>
        <v>0</v>
      </c>
      <c r="Q25" s="183">
        <f t="shared" si="2"/>
        <v>0</v>
      </c>
      <c r="R25" s="184">
        <f t="shared" si="3"/>
        <v>0</v>
      </c>
      <c r="T25" s="120">
        <f t="shared" si="4"/>
        <v>0</v>
      </c>
      <c r="U25" s="201">
        <f t="shared" si="5"/>
        <v>0</v>
      </c>
    </row>
    <row r="26" spans="1:21" ht="15.75">
      <c r="A26" s="176">
        <v>15</v>
      </c>
      <c r="B26" s="140"/>
      <c r="C26" s="199"/>
      <c r="D26" s="199"/>
      <c r="E26" s="142"/>
      <c r="F26" s="142"/>
      <c r="G26" s="142"/>
      <c r="H26" s="142"/>
      <c r="I26" s="142"/>
      <c r="J26" s="142"/>
      <c r="K26" s="200"/>
      <c r="L26" s="178"/>
      <c r="M26" s="182"/>
      <c r="N26" s="152"/>
      <c r="O26" s="183">
        <f t="shared" si="0"/>
        <v>0</v>
      </c>
      <c r="P26" s="184">
        <f t="shared" si="1"/>
        <v>0</v>
      </c>
      <c r="Q26" s="183">
        <f t="shared" si="2"/>
        <v>0</v>
      </c>
      <c r="R26" s="184">
        <f t="shared" si="3"/>
        <v>0</v>
      </c>
      <c r="T26" s="120">
        <f t="shared" si="4"/>
        <v>0</v>
      </c>
      <c r="U26" s="201">
        <f t="shared" si="5"/>
        <v>0</v>
      </c>
    </row>
    <row r="27" spans="1:21" ht="15.75">
      <c r="A27" s="176">
        <v>16</v>
      </c>
      <c r="B27" s="140"/>
      <c r="C27" s="199"/>
      <c r="D27" s="199"/>
      <c r="E27" s="142"/>
      <c r="F27" s="142"/>
      <c r="G27" s="142"/>
      <c r="H27" s="142"/>
      <c r="I27" s="142"/>
      <c r="J27" s="142"/>
      <c r="K27" s="200"/>
      <c r="L27" s="178"/>
      <c r="M27" s="182"/>
      <c r="N27" s="152"/>
      <c r="O27" s="183">
        <f t="shared" si="0"/>
        <v>0</v>
      </c>
      <c r="P27" s="184">
        <f t="shared" si="1"/>
        <v>0</v>
      </c>
      <c r="Q27" s="183">
        <f t="shared" si="2"/>
        <v>0</v>
      </c>
      <c r="R27" s="184">
        <f t="shared" si="3"/>
        <v>0</v>
      </c>
      <c r="T27" s="120">
        <f t="shared" si="4"/>
        <v>0</v>
      </c>
      <c r="U27" s="201">
        <f t="shared" si="5"/>
        <v>0</v>
      </c>
    </row>
    <row r="28" spans="1:21" s="123" customFormat="1" ht="15.6" customHeight="1">
      <c r="A28" s="176">
        <v>17</v>
      </c>
      <c r="B28" s="140"/>
      <c r="C28" s="199"/>
      <c r="D28" s="199"/>
      <c r="E28" s="142"/>
      <c r="F28" s="142"/>
      <c r="G28" s="142"/>
      <c r="H28" s="142"/>
      <c r="I28" s="142"/>
      <c r="J28" s="142"/>
      <c r="K28" s="200"/>
      <c r="L28" s="178"/>
      <c r="M28" s="182"/>
      <c r="N28" s="152"/>
      <c r="O28" s="183">
        <f t="shared" si="0"/>
        <v>0</v>
      </c>
      <c r="P28" s="184">
        <f t="shared" si="1"/>
        <v>0</v>
      </c>
      <c r="Q28" s="183">
        <f t="shared" si="2"/>
        <v>0</v>
      </c>
      <c r="R28" s="184">
        <f t="shared" si="3"/>
        <v>0</v>
      </c>
      <c r="S28" s="120"/>
      <c r="T28" s="123">
        <f t="shared" si="4"/>
        <v>0</v>
      </c>
      <c r="U28" s="123">
        <f t="shared" si="5"/>
        <v>0</v>
      </c>
    </row>
    <row r="29" spans="1:21" s="123" customFormat="1" ht="15.6" customHeight="1">
      <c r="A29" s="176">
        <v>18</v>
      </c>
      <c r="B29" s="140"/>
      <c r="C29" s="199"/>
      <c r="D29" s="199"/>
      <c r="E29" s="142"/>
      <c r="F29" s="142"/>
      <c r="G29" s="142"/>
      <c r="H29" s="142"/>
      <c r="I29" s="142"/>
      <c r="J29" s="142"/>
      <c r="K29" s="200"/>
      <c r="L29" s="178"/>
      <c r="M29" s="182"/>
      <c r="N29" s="152"/>
      <c r="O29" s="183">
        <f t="shared" si="0"/>
        <v>0</v>
      </c>
      <c r="P29" s="184">
        <f t="shared" si="1"/>
        <v>0</v>
      </c>
      <c r="Q29" s="183">
        <f t="shared" si="2"/>
        <v>0</v>
      </c>
      <c r="R29" s="184">
        <f t="shared" si="3"/>
        <v>0</v>
      </c>
      <c r="S29" s="120"/>
      <c r="T29" s="123">
        <f t="shared" si="4"/>
        <v>0</v>
      </c>
      <c r="U29" s="123">
        <f t="shared" si="5"/>
        <v>0</v>
      </c>
    </row>
    <row r="30" spans="1:21" s="123" customFormat="1" ht="15.6" customHeight="1">
      <c r="A30" s="176">
        <v>19</v>
      </c>
      <c r="B30" s="140"/>
      <c r="C30"/>
      <c r="D30"/>
      <c r="E30" s="142"/>
      <c r="F30" s="142"/>
      <c r="G30" s="142"/>
      <c r="H30" s="142"/>
      <c r="I30" s="142"/>
      <c r="J30" s="142"/>
      <c r="K30" s="200"/>
      <c r="L30" s="178"/>
      <c r="M30" s="182"/>
      <c r="N30" s="152"/>
      <c r="O30" s="183">
        <f t="shared" si="0"/>
        <v>0</v>
      </c>
      <c r="P30" s="184">
        <f t="shared" si="1"/>
        <v>0</v>
      </c>
      <c r="Q30" s="183">
        <f t="shared" si="2"/>
        <v>0</v>
      </c>
      <c r="R30" s="184">
        <f t="shared" si="3"/>
        <v>0</v>
      </c>
      <c r="S30" s="120"/>
      <c r="T30" s="123">
        <f t="shared" si="4"/>
        <v>0</v>
      </c>
      <c r="U30" s="123">
        <f t="shared" si="5"/>
        <v>0</v>
      </c>
    </row>
    <row r="31" spans="1:21" s="123" customFormat="1" ht="15.6" customHeight="1">
      <c r="A31" s="176">
        <v>20</v>
      </c>
      <c r="B31" s="140"/>
      <c r="C31" s="199"/>
      <c r="D31" s="199"/>
      <c r="E31" s="142"/>
      <c r="F31" s="142"/>
      <c r="G31" s="142"/>
      <c r="H31" s="142"/>
      <c r="I31" s="142"/>
      <c r="J31" s="142"/>
      <c r="K31" s="200"/>
      <c r="L31" s="178"/>
      <c r="M31" s="182"/>
      <c r="N31" s="152"/>
      <c r="O31" s="183">
        <f t="shared" si="0"/>
        <v>0</v>
      </c>
      <c r="P31" s="184">
        <f t="shared" si="1"/>
        <v>0</v>
      </c>
      <c r="Q31" s="183">
        <f t="shared" si="2"/>
        <v>0</v>
      </c>
      <c r="R31" s="184">
        <f t="shared" si="3"/>
        <v>0</v>
      </c>
      <c r="S31" s="120"/>
      <c r="T31" s="123">
        <f t="shared" si="4"/>
        <v>0</v>
      </c>
      <c r="U31" s="123">
        <f t="shared" si="5"/>
        <v>0</v>
      </c>
    </row>
    <row r="32" spans="1:21" s="123" customFormat="1" ht="15.6" customHeight="1">
      <c r="A32" s="176">
        <v>21</v>
      </c>
      <c r="B32" s="140"/>
      <c r="C32" s="199"/>
      <c r="D32" s="199"/>
      <c r="E32" s="142"/>
      <c r="F32" s="142"/>
      <c r="G32" s="142"/>
      <c r="H32" s="142"/>
      <c r="I32" s="142"/>
      <c r="J32" s="142"/>
      <c r="K32" s="200"/>
      <c r="L32" s="178"/>
      <c r="M32" s="182"/>
      <c r="N32" s="152"/>
      <c r="O32" s="183">
        <f t="shared" si="0"/>
        <v>0</v>
      </c>
      <c r="P32" s="184">
        <f t="shared" si="1"/>
        <v>0</v>
      </c>
      <c r="Q32" s="183">
        <f t="shared" si="2"/>
        <v>0</v>
      </c>
      <c r="R32" s="184">
        <f t="shared" si="3"/>
        <v>0</v>
      </c>
      <c r="S32" s="120"/>
      <c r="T32" s="123">
        <f t="shared" si="4"/>
        <v>0</v>
      </c>
      <c r="U32" s="123">
        <f t="shared" si="5"/>
        <v>0</v>
      </c>
    </row>
    <row r="33" spans="1:21" s="123" customFormat="1" ht="15.6" customHeight="1">
      <c r="A33" s="176">
        <v>22</v>
      </c>
      <c r="B33" s="140"/>
      <c r="C33" s="199"/>
      <c r="D33" s="199"/>
      <c r="E33" s="142"/>
      <c r="F33" s="142"/>
      <c r="G33" s="142"/>
      <c r="H33" s="142"/>
      <c r="I33" s="142"/>
      <c r="J33" s="142"/>
      <c r="K33" s="200"/>
      <c r="L33" s="178"/>
      <c r="M33" s="182"/>
      <c r="N33" s="152"/>
      <c r="O33" s="183">
        <f t="shared" si="0"/>
        <v>0</v>
      </c>
      <c r="P33" s="184">
        <f t="shared" si="1"/>
        <v>0</v>
      </c>
      <c r="Q33" s="183">
        <f t="shared" si="2"/>
        <v>0</v>
      </c>
      <c r="R33" s="184">
        <f t="shared" si="3"/>
        <v>0</v>
      </c>
      <c r="T33" s="123">
        <f t="shared" si="4"/>
        <v>0</v>
      </c>
      <c r="U33" s="123">
        <f t="shared" si="5"/>
        <v>0</v>
      </c>
    </row>
    <row r="34" spans="1:21" s="123" customFormat="1" ht="15.6" customHeight="1">
      <c r="A34" s="176">
        <v>23</v>
      </c>
      <c r="B34" s="140"/>
      <c r="C34" s="199"/>
      <c r="D34" s="199"/>
      <c r="E34" s="142"/>
      <c r="F34" s="142"/>
      <c r="G34" s="142"/>
      <c r="H34" s="142"/>
      <c r="I34" s="142"/>
      <c r="J34" s="142"/>
      <c r="K34" s="200">
        <f t="shared" ref="K34:K51" si="6">+U34</f>
        <v>0</v>
      </c>
      <c r="L34" s="178"/>
      <c r="M34" s="182">
        <f t="shared" ref="M34:M51" si="7">+(E34+F34+G34-U34*2)*2-L34</f>
        <v>0</v>
      </c>
      <c r="N34" s="152"/>
      <c r="O34" s="183">
        <f t="shared" si="0"/>
        <v>0</v>
      </c>
      <c r="P34" s="184">
        <f t="shared" si="1"/>
        <v>0</v>
      </c>
      <c r="Q34" s="183">
        <f t="shared" si="2"/>
        <v>0</v>
      </c>
      <c r="R34" s="184">
        <f t="shared" si="3"/>
        <v>0</v>
      </c>
      <c r="T34" s="123">
        <f t="shared" si="4"/>
        <v>0</v>
      </c>
      <c r="U34" s="123">
        <f t="shared" si="5"/>
        <v>0</v>
      </c>
    </row>
    <row r="35" spans="1:21" s="123" customFormat="1" ht="15.6" customHeight="1">
      <c r="A35" s="176">
        <v>24</v>
      </c>
      <c r="B35" s="140"/>
      <c r="C35" s="199"/>
      <c r="D35" s="199"/>
      <c r="E35" s="142"/>
      <c r="F35" s="142"/>
      <c r="G35" s="142"/>
      <c r="H35" s="142"/>
      <c r="I35" s="142"/>
      <c r="J35" s="142"/>
      <c r="K35" s="200">
        <f t="shared" si="6"/>
        <v>0</v>
      </c>
      <c r="L35" s="178"/>
      <c r="M35" s="182">
        <f t="shared" si="7"/>
        <v>0</v>
      </c>
      <c r="N35" s="152"/>
      <c r="O35" s="183">
        <f t="shared" si="0"/>
        <v>0</v>
      </c>
      <c r="P35" s="184">
        <f t="shared" si="1"/>
        <v>0</v>
      </c>
      <c r="Q35" s="183">
        <f t="shared" si="2"/>
        <v>0</v>
      </c>
      <c r="R35" s="184">
        <f t="shared" si="3"/>
        <v>0</v>
      </c>
      <c r="T35" s="123">
        <f t="shared" si="4"/>
        <v>0</v>
      </c>
      <c r="U35" s="123">
        <f t="shared" si="5"/>
        <v>0</v>
      </c>
    </row>
    <row r="36" spans="1:21" s="123" customFormat="1" ht="15.6" customHeight="1">
      <c r="A36" s="176">
        <v>25</v>
      </c>
      <c r="B36" s="140"/>
      <c r="C36" s="199"/>
      <c r="D36" s="199"/>
      <c r="E36" s="142"/>
      <c r="F36" s="142"/>
      <c r="G36" s="142"/>
      <c r="H36" s="142"/>
      <c r="I36" s="142"/>
      <c r="J36" s="142"/>
      <c r="K36" s="200">
        <f t="shared" si="6"/>
        <v>0</v>
      </c>
      <c r="L36" s="178"/>
      <c r="M36" s="182">
        <f t="shared" si="7"/>
        <v>0</v>
      </c>
      <c r="N36" s="152"/>
      <c r="O36" s="183">
        <f t="shared" si="0"/>
        <v>0</v>
      </c>
      <c r="P36" s="184">
        <f t="shared" si="1"/>
        <v>0</v>
      </c>
      <c r="Q36" s="183">
        <f t="shared" si="2"/>
        <v>0</v>
      </c>
      <c r="R36" s="184">
        <f t="shared" si="3"/>
        <v>0</v>
      </c>
      <c r="T36" s="123">
        <f t="shared" si="4"/>
        <v>0</v>
      </c>
      <c r="U36" s="123">
        <f t="shared" si="5"/>
        <v>0</v>
      </c>
    </row>
    <row r="37" spans="1:21" s="123" customFormat="1" ht="15.6" customHeight="1">
      <c r="A37" s="176">
        <v>26</v>
      </c>
      <c r="B37" s="140"/>
      <c r="C37" s="199"/>
      <c r="D37" s="199"/>
      <c r="E37" s="142"/>
      <c r="F37" s="142"/>
      <c r="G37" s="142"/>
      <c r="H37" s="142"/>
      <c r="I37" s="142"/>
      <c r="J37" s="142"/>
      <c r="K37" s="200">
        <f t="shared" si="6"/>
        <v>0</v>
      </c>
      <c r="L37" s="178"/>
      <c r="M37" s="182">
        <f t="shared" si="7"/>
        <v>0</v>
      </c>
      <c r="N37" s="152"/>
      <c r="O37" s="183">
        <f t="shared" si="0"/>
        <v>0</v>
      </c>
      <c r="P37" s="184">
        <f t="shared" si="1"/>
        <v>0</v>
      </c>
      <c r="Q37" s="183">
        <f t="shared" si="2"/>
        <v>0</v>
      </c>
      <c r="R37" s="184">
        <f t="shared" si="3"/>
        <v>0</v>
      </c>
      <c r="T37" s="123">
        <f t="shared" si="4"/>
        <v>0</v>
      </c>
      <c r="U37" s="123">
        <f t="shared" si="5"/>
        <v>0</v>
      </c>
    </row>
    <row r="38" spans="1:21" s="123" customFormat="1" ht="15.6" customHeight="1">
      <c r="A38" s="176">
        <v>27</v>
      </c>
      <c r="B38" s="140"/>
      <c r="C38" s="199"/>
      <c r="D38" s="199"/>
      <c r="E38" s="142"/>
      <c r="F38" s="142"/>
      <c r="G38" s="142"/>
      <c r="H38" s="142"/>
      <c r="I38" s="142"/>
      <c r="J38" s="142"/>
      <c r="K38" s="200">
        <f t="shared" si="6"/>
        <v>0</v>
      </c>
      <c r="L38" s="178"/>
      <c r="M38" s="182">
        <f t="shared" si="7"/>
        <v>0</v>
      </c>
      <c r="N38" s="152"/>
      <c r="O38" s="183">
        <f t="shared" si="0"/>
        <v>0</v>
      </c>
      <c r="P38" s="184">
        <f t="shared" si="1"/>
        <v>0</v>
      </c>
      <c r="Q38" s="183">
        <f t="shared" si="2"/>
        <v>0</v>
      </c>
      <c r="R38" s="184">
        <f t="shared" si="3"/>
        <v>0</v>
      </c>
      <c r="T38" s="123">
        <f t="shared" si="4"/>
        <v>0</v>
      </c>
      <c r="U38" s="123">
        <f t="shared" si="5"/>
        <v>0</v>
      </c>
    </row>
    <row r="39" spans="1:21" s="123" customFormat="1" ht="15.6" customHeight="1">
      <c r="A39" s="176">
        <v>28</v>
      </c>
      <c r="B39" s="140"/>
      <c r="C39" s="199"/>
      <c r="D39" s="199"/>
      <c r="E39" s="142"/>
      <c r="F39" s="142"/>
      <c r="G39" s="142"/>
      <c r="H39" s="142"/>
      <c r="I39" s="142"/>
      <c r="J39" s="142"/>
      <c r="K39" s="200">
        <f t="shared" si="6"/>
        <v>0</v>
      </c>
      <c r="L39" s="178"/>
      <c r="M39" s="182">
        <f t="shared" si="7"/>
        <v>0</v>
      </c>
      <c r="N39" s="152"/>
      <c r="O39" s="183">
        <f t="shared" si="0"/>
        <v>0</v>
      </c>
      <c r="P39" s="184">
        <f t="shared" si="1"/>
        <v>0</v>
      </c>
      <c r="Q39" s="183">
        <f t="shared" si="2"/>
        <v>0</v>
      </c>
      <c r="R39" s="184">
        <f t="shared" si="3"/>
        <v>0</v>
      </c>
      <c r="T39" s="123">
        <f t="shared" si="4"/>
        <v>0</v>
      </c>
      <c r="U39" s="123">
        <f t="shared" si="5"/>
        <v>0</v>
      </c>
    </row>
    <row r="40" spans="1:21" s="123" customFormat="1" ht="15.6" customHeight="1">
      <c r="A40" s="176">
        <v>29</v>
      </c>
      <c r="B40" s="140"/>
      <c r="C40" s="199"/>
      <c r="D40" s="199"/>
      <c r="E40" s="142"/>
      <c r="F40" s="142"/>
      <c r="G40" s="142"/>
      <c r="H40" s="142"/>
      <c r="I40" s="142"/>
      <c r="J40" s="142"/>
      <c r="K40" s="200">
        <f t="shared" si="6"/>
        <v>0</v>
      </c>
      <c r="L40" s="178"/>
      <c r="M40" s="182">
        <f t="shared" si="7"/>
        <v>0</v>
      </c>
      <c r="N40" s="152"/>
      <c r="O40" s="183">
        <f t="shared" si="0"/>
        <v>0</v>
      </c>
      <c r="P40" s="184">
        <f t="shared" si="1"/>
        <v>0</v>
      </c>
      <c r="Q40" s="183">
        <f t="shared" si="2"/>
        <v>0</v>
      </c>
      <c r="R40" s="184">
        <f t="shared" si="3"/>
        <v>0</v>
      </c>
      <c r="T40" s="123">
        <f t="shared" si="4"/>
        <v>0</v>
      </c>
      <c r="U40" s="123">
        <f t="shared" si="5"/>
        <v>0</v>
      </c>
    </row>
    <row r="41" spans="1:21" s="123" customFormat="1" ht="15.6" customHeight="1">
      <c r="A41" s="176">
        <v>30</v>
      </c>
      <c r="B41" s="140"/>
      <c r="C41" s="199"/>
      <c r="D41" s="199"/>
      <c r="E41" s="142"/>
      <c r="F41" s="142"/>
      <c r="G41" s="142"/>
      <c r="H41" s="142"/>
      <c r="I41" s="142"/>
      <c r="J41" s="142"/>
      <c r="K41" s="200">
        <f t="shared" si="6"/>
        <v>0</v>
      </c>
      <c r="L41" s="178"/>
      <c r="M41" s="182">
        <f t="shared" si="7"/>
        <v>0</v>
      </c>
      <c r="N41" s="152"/>
      <c r="O41" s="183">
        <f t="shared" si="0"/>
        <v>0</v>
      </c>
      <c r="P41" s="184">
        <f t="shared" si="1"/>
        <v>0</v>
      </c>
      <c r="Q41" s="183">
        <f t="shared" si="2"/>
        <v>0</v>
      </c>
      <c r="R41" s="184">
        <f t="shared" si="3"/>
        <v>0</v>
      </c>
      <c r="T41" s="123">
        <f t="shared" si="4"/>
        <v>0</v>
      </c>
      <c r="U41" s="123">
        <f t="shared" si="5"/>
        <v>0</v>
      </c>
    </row>
    <row r="42" spans="1:21" s="123" customFormat="1" ht="15.6" customHeight="1">
      <c r="A42" s="176">
        <v>31</v>
      </c>
      <c r="B42" s="140"/>
      <c r="C42" s="199"/>
      <c r="D42" s="199"/>
      <c r="E42" s="142"/>
      <c r="F42" s="142"/>
      <c r="G42" s="142"/>
      <c r="H42" s="142"/>
      <c r="I42" s="142"/>
      <c r="J42" s="142"/>
      <c r="K42" s="200">
        <f t="shared" si="6"/>
        <v>0</v>
      </c>
      <c r="L42" s="178"/>
      <c r="M42" s="182">
        <f t="shared" si="7"/>
        <v>0</v>
      </c>
      <c r="N42" s="152"/>
      <c r="O42" s="183">
        <f t="shared" si="0"/>
        <v>0</v>
      </c>
      <c r="P42" s="184">
        <f t="shared" si="1"/>
        <v>0</v>
      </c>
      <c r="Q42" s="183">
        <f t="shared" si="2"/>
        <v>0</v>
      </c>
      <c r="R42" s="184">
        <f t="shared" si="3"/>
        <v>0</v>
      </c>
      <c r="T42" s="123">
        <f t="shared" si="4"/>
        <v>0</v>
      </c>
      <c r="U42" s="123">
        <f t="shared" si="5"/>
        <v>0</v>
      </c>
    </row>
    <row r="43" spans="1:21" s="123" customFormat="1" ht="15.6" customHeight="1">
      <c r="A43" s="176">
        <v>32</v>
      </c>
      <c r="B43" s="140"/>
      <c r="C43" s="199"/>
      <c r="D43" s="199"/>
      <c r="E43" s="142"/>
      <c r="F43" s="142"/>
      <c r="G43" s="142"/>
      <c r="H43" s="142"/>
      <c r="I43" s="142"/>
      <c r="J43" s="142"/>
      <c r="K43" s="200">
        <f t="shared" si="6"/>
        <v>0</v>
      </c>
      <c r="L43" s="178"/>
      <c r="M43" s="182">
        <f t="shared" si="7"/>
        <v>0</v>
      </c>
      <c r="N43" s="152"/>
      <c r="O43" s="183">
        <f t="shared" si="0"/>
        <v>0</v>
      </c>
      <c r="P43" s="184">
        <f t="shared" si="1"/>
        <v>0</v>
      </c>
      <c r="Q43" s="183">
        <f t="shared" si="2"/>
        <v>0</v>
      </c>
      <c r="R43" s="184">
        <f t="shared" si="3"/>
        <v>0</v>
      </c>
      <c r="T43" s="123">
        <f t="shared" si="4"/>
        <v>0</v>
      </c>
      <c r="U43" s="123">
        <f t="shared" si="5"/>
        <v>0</v>
      </c>
    </row>
    <row r="44" spans="1:21" s="123" customFormat="1" ht="15.6" customHeight="1">
      <c r="A44" s="176">
        <v>33</v>
      </c>
      <c r="B44" s="140"/>
      <c r="C44" s="199"/>
      <c r="D44" s="199"/>
      <c r="E44" s="142"/>
      <c r="F44" s="142"/>
      <c r="G44" s="142"/>
      <c r="H44" s="142"/>
      <c r="I44" s="142"/>
      <c r="J44" s="142"/>
      <c r="K44" s="200">
        <f t="shared" si="6"/>
        <v>0</v>
      </c>
      <c r="L44" s="178"/>
      <c r="M44" s="182">
        <f t="shared" si="7"/>
        <v>0</v>
      </c>
      <c r="N44" s="152"/>
      <c r="O44" s="183">
        <f t="shared" si="0"/>
        <v>0</v>
      </c>
      <c r="P44" s="184">
        <f t="shared" si="1"/>
        <v>0</v>
      </c>
      <c r="Q44" s="183">
        <f t="shared" si="2"/>
        <v>0</v>
      </c>
      <c r="R44" s="184">
        <f t="shared" si="3"/>
        <v>0</v>
      </c>
      <c r="T44" s="123">
        <f t="shared" si="4"/>
        <v>0</v>
      </c>
      <c r="U44" s="123">
        <f t="shared" si="5"/>
        <v>0</v>
      </c>
    </row>
    <row r="45" spans="1:21" s="123" customFormat="1" ht="15.6" customHeight="1">
      <c r="A45" s="176">
        <v>34</v>
      </c>
      <c r="B45" s="140"/>
      <c r="C45" s="199"/>
      <c r="D45" s="199"/>
      <c r="E45" s="142"/>
      <c r="F45" s="142"/>
      <c r="G45" s="142"/>
      <c r="H45" s="142"/>
      <c r="I45" s="142"/>
      <c r="J45" s="142"/>
      <c r="K45" s="200">
        <f t="shared" si="6"/>
        <v>0</v>
      </c>
      <c r="L45" s="178"/>
      <c r="M45" s="182">
        <f t="shared" si="7"/>
        <v>0</v>
      </c>
      <c r="N45" s="152"/>
      <c r="O45" s="183">
        <f t="shared" si="0"/>
        <v>0</v>
      </c>
      <c r="P45" s="184">
        <f t="shared" si="1"/>
        <v>0</v>
      </c>
      <c r="Q45" s="183">
        <f t="shared" si="2"/>
        <v>0</v>
      </c>
      <c r="R45" s="184">
        <f t="shared" si="3"/>
        <v>0</v>
      </c>
      <c r="T45" s="123">
        <f t="shared" si="4"/>
        <v>0</v>
      </c>
      <c r="U45" s="123">
        <f t="shared" si="5"/>
        <v>0</v>
      </c>
    </row>
    <row r="46" spans="1:21" s="123" customFormat="1" ht="15.6" customHeight="1">
      <c r="A46" s="176">
        <v>35</v>
      </c>
      <c r="B46" s="140"/>
      <c r="C46" s="199"/>
      <c r="D46" s="199"/>
      <c r="E46" s="142"/>
      <c r="F46" s="142"/>
      <c r="G46" s="142"/>
      <c r="H46" s="142"/>
      <c r="I46" s="142"/>
      <c r="J46" s="142"/>
      <c r="K46" s="200">
        <f t="shared" si="6"/>
        <v>0</v>
      </c>
      <c r="L46" s="178"/>
      <c r="M46" s="182">
        <f t="shared" si="7"/>
        <v>0</v>
      </c>
      <c r="N46" s="152"/>
      <c r="O46" s="183">
        <f t="shared" si="0"/>
        <v>0</v>
      </c>
      <c r="P46" s="184">
        <f t="shared" si="1"/>
        <v>0</v>
      </c>
      <c r="Q46" s="183">
        <f t="shared" si="2"/>
        <v>0</v>
      </c>
      <c r="R46" s="184">
        <f t="shared" si="3"/>
        <v>0</v>
      </c>
      <c r="T46" s="123">
        <f t="shared" si="4"/>
        <v>0</v>
      </c>
      <c r="U46" s="123">
        <f t="shared" si="5"/>
        <v>0</v>
      </c>
    </row>
    <row r="47" spans="1:21" s="123" customFormat="1" ht="15.6" customHeight="1">
      <c r="A47" s="176">
        <v>36</v>
      </c>
      <c r="B47" s="140"/>
      <c r="C47" s="199"/>
      <c r="D47" s="199"/>
      <c r="E47" s="142"/>
      <c r="F47" s="142"/>
      <c r="G47" s="142"/>
      <c r="H47" s="142"/>
      <c r="I47" s="142"/>
      <c r="J47" s="142"/>
      <c r="K47" s="200">
        <f t="shared" si="6"/>
        <v>0</v>
      </c>
      <c r="L47" s="178"/>
      <c r="M47" s="182">
        <f t="shared" si="7"/>
        <v>0</v>
      </c>
      <c r="N47" s="152"/>
      <c r="O47" s="183">
        <f t="shared" si="0"/>
        <v>0</v>
      </c>
      <c r="P47" s="184">
        <f t="shared" si="1"/>
        <v>0</v>
      </c>
      <c r="Q47" s="183">
        <f t="shared" si="2"/>
        <v>0</v>
      </c>
      <c r="R47" s="184">
        <f t="shared" si="3"/>
        <v>0</v>
      </c>
      <c r="T47" s="123">
        <f t="shared" si="4"/>
        <v>0</v>
      </c>
      <c r="U47" s="123">
        <f t="shared" si="5"/>
        <v>0</v>
      </c>
    </row>
    <row r="48" spans="1:21" s="123" customFormat="1" ht="15.6" customHeight="1">
      <c r="A48" s="176">
        <v>37</v>
      </c>
      <c r="B48" s="140"/>
      <c r="C48" s="199"/>
      <c r="D48" s="199"/>
      <c r="E48" s="142"/>
      <c r="F48" s="142"/>
      <c r="G48" s="142"/>
      <c r="H48" s="142"/>
      <c r="I48" s="142"/>
      <c r="J48" s="142"/>
      <c r="K48" s="200">
        <f t="shared" si="6"/>
        <v>0</v>
      </c>
      <c r="L48" s="178"/>
      <c r="M48" s="182">
        <f t="shared" si="7"/>
        <v>0</v>
      </c>
      <c r="N48" s="152"/>
      <c r="O48" s="183">
        <f t="shared" si="0"/>
        <v>0</v>
      </c>
      <c r="P48" s="184">
        <f t="shared" si="1"/>
        <v>0</v>
      </c>
      <c r="Q48" s="183">
        <f t="shared" si="2"/>
        <v>0</v>
      </c>
      <c r="R48" s="184">
        <f t="shared" si="3"/>
        <v>0</v>
      </c>
      <c r="T48" s="123">
        <f t="shared" si="4"/>
        <v>0</v>
      </c>
      <c r="U48" s="123">
        <f t="shared" si="5"/>
        <v>0</v>
      </c>
    </row>
    <row r="49" spans="1:21" s="123" customFormat="1" ht="15.6" customHeight="1">
      <c r="A49" s="176">
        <v>38</v>
      </c>
      <c r="B49" s="140"/>
      <c r="C49" s="199"/>
      <c r="D49" s="199"/>
      <c r="E49" s="142"/>
      <c r="F49" s="142"/>
      <c r="G49" s="142"/>
      <c r="H49" s="142"/>
      <c r="I49" s="142"/>
      <c r="J49" s="142"/>
      <c r="K49" s="200">
        <f t="shared" si="6"/>
        <v>0</v>
      </c>
      <c r="L49" s="178"/>
      <c r="M49" s="182">
        <f t="shared" si="7"/>
        <v>0</v>
      </c>
      <c r="N49" s="152"/>
      <c r="O49" s="183">
        <f t="shared" si="0"/>
        <v>0</v>
      </c>
      <c r="P49" s="184">
        <f t="shared" si="1"/>
        <v>0</v>
      </c>
      <c r="Q49" s="183">
        <f t="shared" si="2"/>
        <v>0</v>
      </c>
      <c r="R49" s="184">
        <f t="shared" si="3"/>
        <v>0</v>
      </c>
      <c r="T49" s="123">
        <f t="shared" si="4"/>
        <v>0</v>
      </c>
      <c r="U49" s="123">
        <f t="shared" si="5"/>
        <v>0</v>
      </c>
    </row>
    <row r="50" spans="1:21" s="123" customFormat="1" ht="15.6" customHeight="1">
      <c r="A50" s="176">
        <v>39</v>
      </c>
      <c r="B50" s="140"/>
      <c r="C50" s="199"/>
      <c r="D50" s="199"/>
      <c r="E50" s="142"/>
      <c r="F50" s="142"/>
      <c r="G50" s="142"/>
      <c r="H50" s="142"/>
      <c r="I50" s="142"/>
      <c r="J50" s="142"/>
      <c r="K50" s="200">
        <f t="shared" si="6"/>
        <v>0</v>
      </c>
      <c r="L50" s="178"/>
      <c r="M50" s="182">
        <f t="shared" si="7"/>
        <v>0</v>
      </c>
      <c r="N50" s="152"/>
      <c r="O50" s="183">
        <f t="shared" si="0"/>
        <v>0</v>
      </c>
      <c r="P50" s="184">
        <f t="shared" si="1"/>
        <v>0</v>
      </c>
      <c r="Q50" s="183">
        <f t="shared" si="2"/>
        <v>0</v>
      </c>
      <c r="R50" s="184">
        <f t="shared" si="3"/>
        <v>0</v>
      </c>
      <c r="T50" s="123">
        <f t="shared" si="4"/>
        <v>0</v>
      </c>
      <c r="U50" s="123">
        <f t="shared" si="5"/>
        <v>0</v>
      </c>
    </row>
    <row r="51" spans="1:21" s="123" customFormat="1" ht="15.6" customHeight="1">
      <c r="A51" s="176">
        <v>40</v>
      </c>
      <c r="B51" s="140"/>
      <c r="C51" s="199"/>
      <c r="D51" s="199"/>
      <c r="E51" s="142"/>
      <c r="F51" s="142"/>
      <c r="G51" s="142"/>
      <c r="H51" s="142"/>
      <c r="I51" s="142"/>
      <c r="J51" s="142"/>
      <c r="K51" s="200">
        <f t="shared" si="6"/>
        <v>0</v>
      </c>
      <c r="L51" s="178"/>
      <c r="M51" s="182">
        <f t="shared" si="7"/>
        <v>0</v>
      </c>
      <c r="N51" s="152"/>
      <c r="O51" s="183">
        <f t="shared" si="0"/>
        <v>0</v>
      </c>
      <c r="P51" s="184">
        <f t="shared" si="1"/>
        <v>0</v>
      </c>
      <c r="Q51" s="183">
        <f t="shared" si="2"/>
        <v>0</v>
      </c>
      <c r="R51" s="184">
        <f t="shared" si="3"/>
        <v>0</v>
      </c>
      <c r="T51" s="123">
        <f t="shared" si="4"/>
        <v>0</v>
      </c>
      <c r="U51" s="123">
        <f t="shared" si="5"/>
        <v>0</v>
      </c>
    </row>
    <row r="52" spans="1:21" s="123" customFormat="1" ht="20.100000000000001" customHeight="1">
      <c r="A52" s="160"/>
      <c r="B52" s="122"/>
    </row>
    <row r="53" spans="1:21" s="123" customFormat="1" ht="20.100000000000001" customHeight="1">
      <c r="A53" s="122"/>
      <c r="B53" s="122"/>
      <c r="C53" s="123" t="s">
        <v>80</v>
      </c>
      <c r="D53" s="123" t="s">
        <v>104</v>
      </c>
    </row>
    <row r="54" spans="1:21" s="123" customFormat="1" ht="20.100000000000001" customHeight="1">
      <c r="A54" s="122"/>
      <c r="B54" s="122"/>
      <c r="C54" s="123" t="s">
        <v>82</v>
      </c>
      <c r="D54" s="123" t="s">
        <v>83</v>
      </c>
    </row>
    <row r="55" spans="1:21" s="123" customFormat="1" ht="20.100000000000001" customHeight="1">
      <c r="A55" s="122"/>
      <c r="B55" s="122"/>
      <c r="C55" s="123" t="s">
        <v>84</v>
      </c>
      <c r="D55" s="123" t="s">
        <v>100</v>
      </c>
    </row>
    <row r="56" spans="1:21" s="123" customFormat="1" ht="20.100000000000001" customHeight="1">
      <c r="A56" s="122"/>
      <c r="B56" s="122"/>
    </row>
    <row r="57" spans="1:21" s="123" customFormat="1" ht="20.100000000000001" customHeight="1">
      <c r="A57" s="122"/>
      <c r="B57" s="122"/>
    </row>
    <row r="58" spans="1:21" s="123" customFormat="1" ht="20.100000000000001" customHeight="1">
      <c r="A58" s="122"/>
      <c r="B58" s="122"/>
    </row>
    <row r="59" spans="1:21" s="123" customFormat="1" ht="20.100000000000001" customHeight="1">
      <c r="A59" s="122"/>
      <c r="B59" s="122"/>
    </row>
    <row r="60" spans="1:21" s="123" customFormat="1" ht="14.25">
      <c r="A60" s="122"/>
      <c r="B60" s="122"/>
    </row>
    <row r="61" spans="1:21" s="123" customFormat="1" ht="14.25">
      <c r="A61" s="122"/>
      <c r="B61" s="122"/>
    </row>
    <row r="62" spans="1:21" s="123" customFormat="1" ht="14.25">
      <c r="A62" s="122"/>
      <c r="B62" s="122"/>
    </row>
    <row r="63" spans="1:21" s="123" customFormat="1" ht="14.25">
      <c r="A63" s="122"/>
      <c r="B63" s="122"/>
    </row>
    <row r="64" spans="1:21" s="123" customFormat="1" ht="14.25">
      <c r="A64" s="122"/>
      <c r="B64" s="122"/>
    </row>
    <row r="65" spans="1:2" s="123" customFormat="1" ht="14.25">
      <c r="A65" s="122"/>
      <c r="B65" s="122"/>
    </row>
    <row r="66" spans="1:2" s="123" customFormat="1" ht="14.25">
      <c r="A66" s="122"/>
      <c r="B66" s="122"/>
    </row>
    <row r="67" spans="1:2" s="123" customFormat="1" ht="14.25">
      <c r="A67" s="122"/>
      <c r="B67" s="122"/>
    </row>
    <row r="68" spans="1:2" s="123" customFormat="1" ht="14.25">
      <c r="A68" s="122"/>
      <c r="B68" s="122"/>
    </row>
    <row r="69" spans="1:2" s="123" customFormat="1" ht="14.25">
      <c r="A69" s="122"/>
      <c r="B69" s="122"/>
    </row>
    <row r="70" spans="1:2" s="123" customFormat="1" ht="14.25">
      <c r="A70" s="122"/>
      <c r="B70" s="122"/>
    </row>
    <row r="71" spans="1:2" s="123" customFormat="1" ht="14.25">
      <c r="A71" s="122"/>
      <c r="B71" s="122"/>
    </row>
    <row r="72" spans="1:2" s="123" customFormat="1" ht="14.25">
      <c r="A72" s="122"/>
      <c r="B72" s="122"/>
    </row>
    <row r="73" spans="1:2" s="123" customFormat="1" ht="14.25">
      <c r="A73" s="122"/>
      <c r="B73" s="122"/>
    </row>
    <row r="74" spans="1:2" s="123" customFormat="1" ht="14.25">
      <c r="A74" s="122"/>
      <c r="B74" s="122"/>
    </row>
    <row r="75" spans="1:2" s="123" customFormat="1" ht="14.25">
      <c r="A75" s="122"/>
      <c r="B75" s="122"/>
    </row>
    <row r="76" spans="1:2" s="123" customFormat="1" ht="14.25">
      <c r="A76" s="122"/>
      <c r="B76" s="122"/>
    </row>
    <row r="77" spans="1:2" s="123" customFormat="1" ht="14.25">
      <c r="A77" s="122"/>
      <c r="B77" s="122"/>
    </row>
    <row r="78" spans="1:2" s="123" customFormat="1" ht="14.25">
      <c r="A78" s="122"/>
      <c r="B78" s="122"/>
    </row>
  </sheetData>
  <mergeCells count="5">
    <mergeCell ref="C3:M3"/>
    <mergeCell ref="C5:M5"/>
    <mergeCell ref="C7:M7"/>
    <mergeCell ref="C8:M8"/>
    <mergeCell ref="H10:J10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7"/>
  <sheetViews>
    <sheetView workbookViewId="0"/>
  </sheetViews>
  <sheetFormatPr defaultRowHeight="12.75"/>
  <cols>
    <col min="1" max="1" width="4.625" style="120" customWidth="1"/>
    <col min="2" max="2" width="2.375" style="120" customWidth="1"/>
    <col min="3" max="3" width="25.75" style="120" customWidth="1"/>
    <col min="4" max="4" width="32.5" style="120" customWidth="1"/>
    <col min="5" max="7" width="5.375" style="120" customWidth="1"/>
    <col min="8" max="8" width="6.375" style="120" customWidth="1"/>
    <col min="9" max="9" width="6" style="120" customWidth="1"/>
    <col min="10" max="10" width="5.875" style="120" customWidth="1"/>
    <col min="11" max="11" width="9.125" style="120" customWidth="1"/>
    <col min="12" max="12" width="8.25" style="120" customWidth="1"/>
    <col min="13" max="13" width="7.5" style="120" customWidth="1"/>
    <col min="14" max="14" width="8.75" style="120" customWidth="1"/>
    <col min="15" max="15" width="9.625" style="120" hidden="1" customWidth="1"/>
    <col min="16" max="18" width="6" style="120" hidden="1" customWidth="1"/>
    <col min="19" max="19" width="3.375" style="120" hidden="1" customWidth="1"/>
    <col min="20" max="21" width="6" style="120" hidden="1" customWidth="1"/>
    <col min="22" max="1024" width="6" style="120" customWidth="1"/>
  </cols>
  <sheetData>
    <row r="1" spans="1:22" s="115" customFormat="1"/>
    <row r="2" spans="1:22" s="115" customFormat="1" ht="17.25" customHeight="1">
      <c r="D2" s="185" t="str">
        <f>+Dati!I4</f>
        <v>" XXVIII TROFEO CITTA' DI CATANIA "</v>
      </c>
      <c r="E2" s="185"/>
      <c r="F2" s="185"/>
      <c r="G2" s="185"/>
      <c r="H2" s="185"/>
      <c r="I2" s="185"/>
      <c r="J2" s="185"/>
      <c r="K2" s="185"/>
      <c r="L2" s="203"/>
      <c r="N2" s="116"/>
      <c r="O2" s="116"/>
      <c r="P2" s="116"/>
      <c r="Q2" s="116"/>
      <c r="R2" s="116"/>
      <c r="S2" s="116"/>
      <c r="T2" s="116"/>
      <c r="U2" s="116"/>
      <c r="V2" s="116"/>
    </row>
    <row r="3" spans="1:22" s="115" customFormat="1" ht="15.75">
      <c r="L3" s="117"/>
      <c r="M3" s="116"/>
      <c r="N3" s="116"/>
      <c r="O3" s="116"/>
      <c r="P3" s="116"/>
      <c r="Q3" s="118"/>
      <c r="R3" s="116"/>
      <c r="S3" s="116"/>
      <c r="T3" s="116"/>
      <c r="U3" s="116"/>
      <c r="V3" s="116"/>
    </row>
    <row r="4" spans="1:22" s="115" customFormat="1" ht="15.75">
      <c r="D4" s="154" t="s">
        <v>105</v>
      </c>
      <c r="E4" s="154"/>
      <c r="F4" s="154"/>
      <c r="G4" s="154"/>
      <c r="H4" s="154"/>
      <c r="I4" s="154"/>
      <c r="J4" s="154"/>
      <c r="M4" s="116"/>
      <c r="N4" s="116"/>
      <c r="O4" s="116"/>
      <c r="P4" s="116"/>
      <c r="Q4" s="117"/>
      <c r="R4" s="116"/>
      <c r="S4" s="116"/>
      <c r="T4" s="116"/>
      <c r="U4" s="116"/>
      <c r="V4" s="116"/>
    </row>
    <row r="5" spans="1:22" s="115" customFormat="1" ht="15.75">
      <c r="D5" s="154" t="str">
        <f>+Dati!I6</f>
        <v>MELILLI (SR)</v>
      </c>
      <c r="E5" s="154"/>
      <c r="F5" s="154"/>
      <c r="G5" s="154"/>
      <c r="H5" s="154"/>
      <c r="I5" s="154"/>
      <c r="J5" s="154"/>
      <c r="L5" s="117"/>
      <c r="M5" s="118"/>
      <c r="N5" s="116"/>
      <c r="O5" s="116"/>
      <c r="P5" s="116"/>
      <c r="Q5" s="117"/>
      <c r="R5" s="116"/>
      <c r="S5" s="116"/>
      <c r="T5" s="116"/>
      <c r="U5" s="116"/>
      <c r="V5" s="116"/>
    </row>
    <row r="6" spans="1:22" ht="15.75">
      <c r="D6" s="155">
        <f>+Dati!I8</f>
        <v>44598</v>
      </c>
      <c r="E6" s="155"/>
      <c r="F6" s="155"/>
      <c r="G6" s="155"/>
      <c r="H6" s="155"/>
      <c r="I6" s="155"/>
      <c r="J6" s="155"/>
      <c r="L6" s="204"/>
      <c r="M6" s="116"/>
      <c r="N6" s="116"/>
      <c r="O6" s="118"/>
      <c r="P6" s="118"/>
      <c r="Q6" s="117"/>
      <c r="R6" s="118"/>
      <c r="S6" s="118"/>
      <c r="T6" s="118"/>
      <c r="U6" s="118"/>
      <c r="V6" s="118"/>
    </row>
    <row r="7" spans="1:22" ht="14.25"/>
    <row r="8" spans="1:22" s="172" customFormat="1" ht="40.5" customHeight="1">
      <c r="A8" s="133" t="s">
        <v>90</v>
      </c>
      <c r="B8" s="133"/>
      <c r="C8" s="133" t="s">
        <v>55</v>
      </c>
      <c r="D8" s="195" t="s">
        <v>102</v>
      </c>
      <c r="E8" s="205" t="s">
        <v>61</v>
      </c>
      <c r="F8" s="206" t="s">
        <v>62</v>
      </c>
      <c r="G8" s="206" t="s">
        <v>63</v>
      </c>
      <c r="H8" s="209" t="s">
        <v>92</v>
      </c>
      <c r="I8" s="209"/>
      <c r="J8" s="209"/>
      <c r="K8" s="133" t="s">
        <v>93</v>
      </c>
      <c r="L8" s="207" t="s">
        <v>94</v>
      </c>
      <c r="M8" s="133" t="s">
        <v>96</v>
      </c>
      <c r="N8" s="207" t="s">
        <v>74</v>
      </c>
      <c r="P8" s="173"/>
    </row>
    <row r="9" spans="1:22" s="172" customFormat="1" ht="7.5" customHeight="1">
      <c r="D9" s="174"/>
      <c r="N9" s="138"/>
      <c r="P9" s="173"/>
    </row>
    <row r="10" spans="1:22" s="123" customFormat="1" ht="15.75">
      <c r="A10" s="176">
        <v>1</v>
      </c>
      <c r="B10" s="140"/>
      <c r="C10" s="199"/>
      <c r="D10" s="208"/>
      <c r="E10" s="142"/>
      <c r="F10" s="142"/>
      <c r="G10" s="142"/>
      <c r="H10" s="142"/>
      <c r="I10" s="142"/>
      <c r="J10" s="142"/>
      <c r="K10" s="200"/>
      <c r="L10" s="178"/>
      <c r="M10" s="182"/>
      <c r="N10" s="152"/>
      <c r="O10" s="183">
        <f t="shared" ref="O10:O19" si="0">+H10*60+I10+J10*0.01</f>
        <v>0</v>
      </c>
      <c r="P10" s="184">
        <f t="shared" ref="P10:P19" si="1">+O10</f>
        <v>0</v>
      </c>
      <c r="Q10" s="183">
        <f t="shared" ref="Q10:Q19" si="2">+O10+L10*100</f>
        <v>0</v>
      </c>
      <c r="R10" s="184">
        <f t="shared" ref="R10:R19" si="3">+Q10*0.1</f>
        <v>0</v>
      </c>
      <c r="T10" s="191">
        <f t="shared" ref="T10:T19" si="4">+H10*60+I10</f>
        <v>0</v>
      </c>
      <c r="U10" s="191">
        <f t="shared" ref="U10:U19" si="5">+IF(P10&gt;T10,T10+1,P10)</f>
        <v>0</v>
      </c>
    </row>
    <row r="11" spans="1:22" s="123" customFormat="1" ht="15.75">
      <c r="A11" s="176">
        <v>2</v>
      </c>
      <c r="B11" s="140"/>
      <c r="C11" s="199"/>
      <c r="D11" s="208"/>
      <c r="E11" s="142"/>
      <c r="F11" s="142"/>
      <c r="G11" s="142"/>
      <c r="H11" s="142"/>
      <c r="I11" s="142"/>
      <c r="J11" s="142"/>
      <c r="K11" s="200"/>
      <c r="L11" s="178"/>
      <c r="M11" s="182"/>
      <c r="N11" s="152"/>
      <c r="O11" s="183">
        <f t="shared" si="0"/>
        <v>0</v>
      </c>
      <c r="P11" s="184">
        <f t="shared" si="1"/>
        <v>0</v>
      </c>
      <c r="Q11" s="183">
        <f t="shared" si="2"/>
        <v>0</v>
      </c>
      <c r="R11" s="184">
        <f t="shared" si="3"/>
        <v>0</v>
      </c>
      <c r="T11" s="123">
        <f t="shared" si="4"/>
        <v>0</v>
      </c>
      <c r="U11" s="123">
        <f t="shared" si="5"/>
        <v>0</v>
      </c>
    </row>
    <row r="12" spans="1:22" s="123" customFormat="1" ht="15.75">
      <c r="A12" s="176">
        <v>3</v>
      </c>
      <c r="B12" s="140"/>
      <c r="C12" s="165"/>
      <c r="D12" s="166"/>
      <c r="E12" s="142"/>
      <c r="F12" s="142"/>
      <c r="G12" s="142"/>
      <c r="H12" s="142"/>
      <c r="I12" s="142"/>
      <c r="J12" s="142"/>
      <c r="K12" s="200"/>
      <c r="L12" s="178"/>
      <c r="M12" s="182"/>
      <c r="N12" s="152"/>
      <c r="O12" s="183">
        <f t="shared" si="0"/>
        <v>0</v>
      </c>
      <c r="P12" s="184">
        <f t="shared" si="1"/>
        <v>0</v>
      </c>
      <c r="Q12" s="183">
        <f t="shared" si="2"/>
        <v>0</v>
      </c>
      <c r="R12" s="184">
        <f t="shared" si="3"/>
        <v>0</v>
      </c>
      <c r="T12" s="123">
        <f t="shared" si="4"/>
        <v>0</v>
      </c>
      <c r="U12" s="123">
        <f t="shared" si="5"/>
        <v>0</v>
      </c>
    </row>
    <row r="13" spans="1:22" s="123" customFormat="1" ht="15.75">
      <c r="A13" s="176">
        <v>4</v>
      </c>
      <c r="B13" s="140"/>
      <c r="C13" s="165"/>
      <c r="D13" s="166"/>
      <c r="E13" s="142"/>
      <c r="F13" s="142"/>
      <c r="G13" s="142"/>
      <c r="H13" s="142"/>
      <c r="I13" s="142"/>
      <c r="J13" s="142"/>
      <c r="K13" s="200">
        <f t="shared" ref="K13:K19" si="6">+U13</f>
        <v>0</v>
      </c>
      <c r="L13" s="178"/>
      <c r="M13" s="182">
        <f t="shared" ref="M13:M19" si="7">+(E13+F13+G13-U13*2)*2-L13</f>
        <v>0</v>
      </c>
      <c r="N13" s="152"/>
      <c r="O13" s="183">
        <f t="shared" si="0"/>
        <v>0</v>
      </c>
      <c r="P13" s="184">
        <f t="shared" si="1"/>
        <v>0</v>
      </c>
      <c r="Q13" s="183">
        <f t="shared" si="2"/>
        <v>0</v>
      </c>
      <c r="R13" s="184">
        <f t="shared" si="3"/>
        <v>0</v>
      </c>
      <c r="T13" s="123">
        <f t="shared" si="4"/>
        <v>0</v>
      </c>
      <c r="U13" s="123">
        <f t="shared" si="5"/>
        <v>0</v>
      </c>
    </row>
    <row r="14" spans="1:22" s="123" customFormat="1" ht="15.75">
      <c r="A14" s="176">
        <v>5</v>
      </c>
      <c r="B14" s="140"/>
      <c r="C14" s="199"/>
      <c r="D14" s="208"/>
      <c r="E14" s="142"/>
      <c r="F14" s="142"/>
      <c r="G14" s="142"/>
      <c r="H14" s="142"/>
      <c r="I14" s="142"/>
      <c r="J14" s="142"/>
      <c r="K14" s="200">
        <f t="shared" si="6"/>
        <v>0</v>
      </c>
      <c r="L14" s="178"/>
      <c r="M14" s="182">
        <f t="shared" si="7"/>
        <v>0</v>
      </c>
      <c r="N14" s="152"/>
      <c r="O14" s="183">
        <f t="shared" si="0"/>
        <v>0</v>
      </c>
      <c r="P14" s="184">
        <f t="shared" si="1"/>
        <v>0</v>
      </c>
      <c r="Q14" s="183">
        <f t="shared" si="2"/>
        <v>0</v>
      </c>
      <c r="R14" s="184">
        <f t="shared" si="3"/>
        <v>0</v>
      </c>
      <c r="T14" s="123">
        <f t="shared" si="4"/>
        <v>0</v>
      </c>
      <c r="U14" s="123">
        <f t="shared" si="5"/>
        <v>0</v>
      </c>
    </row>
    <row r="15" spans="1:22" s="123" customFormat="1" ht="15.75">
      <c r="A15" s="176">
        <v>6</v>
      </c>
      <c r="B15" s="140"/>
      <c r="C15" s="165"/>
      <c r="D15" s="166"/>
      <c r="E15" s="142"/>
      <c r="F15" s="142"/>
      <c r="G15" s="142"/>
      <c r="H15" s="142"/>
      <c r="I15" s="142"/>
      <c r="J15" s="142"/>
      <c r="K15" s="200">
        <f t="shared" si="6"/>
        <v>0</v>
      </c>
      <c r="L15" s="178"/>
      <c r="M15" s="182">
        <f t="shared" si="7"/>
        <v>0</v>
      </c>
      <c r="N15" s="152"/>
      <c r="O15" s="183">
        <f t="shared" si="0"/>
        <v>0</v>
      </c>
      <c r="P15" s="184">
        <f t="shared" si="1"/>
        <v>0</v>
      </c>
      <c r="Q15" s="183">
        <f t="shared" si="2"/>
        <v>0</v>
      </c>
      <c r="R15" s="184">
        <f t="shared" si="3"/>
        <v>0</v>
      </c>
      <c r="T15" s="123">
        <f t="shared" si="4"/>
        <v>0</v>
      </c>
      <c r="U15" s="123">
        <f t="shared" si="5"/>
        <v>0</v>
      </c>
    </row>
    <row r="16" spans="1:22" s="123" customFormat="1" ht="15.75">
      <c r="A16" s="176">
        <v>7</v>
      </c>
      <c r="B16" s="140"/>
      <c r="C16" s="199"/>
      <c r="D16" s="208"/>
      <c r="E16" s="142"/>
      <c r="F16" s="142"/>
      <c r="G16" s="142"/>
      <c r="H16" s="142"/>
      <c r="I16" s="142"/>
      <c r="J16" s="142"/>
      <c r="K16" s="200">
        <f t="shared" si="6"/>
        <v>0</v>
      </c>
      <c r="L16" s="178"/>
      <c r="M16" s="182">
        <f t="shared" si="7"/>
        <v>0</v>
      </c>
      <c r="N16" s="152"/>
      <c r="O16" s="183">
        <f t="shared" si="0"/>
        <v>0</v>
      </c>
      <c r="P16" s="184">
        <f t="shared" si="1"/>
        <v>0</v>
      </c>
      <c r="Q16" s="183">
        <f t="shared" si="2"/>
        <v>0</v>
      </c>
      <c r="R16" s="184">
        <f t="shared" si="3"/>
        <v>0</v>
      </c>
      <c r="T16" s="123">
        <f t="shared" si="4"/>
        <v>0</v>
      </c>
      <c r="U16" s="123">
        <f t="shared" si="5"/>
        <v>0</v>
      </c>
    </row>
    <row r="17" spans="1:21" s="123" customFormat="1" ht="15.75">
      <c r="A17" s="176">
        <v>8</v>
      </c>
      <c r="B17" s="140"/>
      <c r="C17" s="199"/>
      <c r="D17" s="208"/>
      <c r="E17" s="142"/>
      <c r="F17" s="142"/>
      <c r="G17" s="142"/>
      <c r="H17" s="142"/>
      <c r="I17" s="142"/>
      <c r="J17" s="142"/>
      <c r="K17" s="200">
        <f t="shared" si="6"/>
        <v>0</v>
      </c>
      <c r="L17" s="178"/>
      <c r="M17" s="182">
        <f t="shared" si="7"/>
        <v>0</v>
      </c>
      <c r="N17" s="152"/>
      <c r="O17" s="183">
        <f t="shared" si="0"/>
        <v>0</v>
      </c>
      <c r="P17" s="184">
        <f t="shared" si="1"/>
        <v>0</v>
      </c>
      <c r="Q17" s="183">
        <f t="shared" si="2"/>
        <v>0</v>
      </c>
      <c r="R17" s="184">
        <f t="shared" si="3"/>
        <v>0</v>
      </c>
      <c r="T17" s="123">
        <f t="shared" si="4"/>
        <v>0</v>
      </c>
      <c r="U17" s="123">
        <f t="shared" si="5"/>
        <v>0</v>
      </c>
    </row>
    <row r="18" spans="1:21" s="123" customFormat="1" ht="15.75">
      <c r="A18" s="176">
        <v>9</v>
      </c>
      <c r="B18" s="140"/>
      <c r="C18" s="167"/>
      <c r="D18" s="165"/>
      <c r="E18" s="142"/>
      <c r="F18" s="142"/>
      <c r="G18" s="142"/>
      <c r="H18" s="142"/>
      <c r="I18" s="142"/>
      <c r="J18" s="142"/>
      <c r="K18" s="200">
        <f t="shared" si="6"/>
        <v>0</v>
      </c>
      <c r="L18" s="178"/>
      <c r="M18" s="182">
        <f t="shared" si="7"/>
        <v>0</v>
      </c>
      <c r="N18" s="152"/>
      <c r="O18" s="183">
        <f t="shared" si="0"/>
        <v>0</v>
      </c>
      <c r="P18" s="184">
        <f t="shared" si="1"/>
        <v>0</v>
      </c>
      <c r="Q18" s="183">
        <f t="shared" si="2"/>
        <v>0</v>
      </c>
      <c r="R18" s="184">
        <f t="shared" si="3"/>
        <v>0</v>
      </c>
      <c r="T18" s="123">
        <f t="shared" si="4"/>
        <v>0</v>
      </c>
      <c r="U18" s="123">
        <f t="shared" si="5"/>
        <v>0</v>
      </c>
    </row>
    <row r="19" spans="1:21" s="123" customFormat="1" ht="15.75">
      <c r="A19" s="176">
        <v>10</v>
      </c>
      <c r="B19" s="140"/>
      <c r="C19" s="165"/>
      <c r="D19" s="166"/>
      <c r="E19" s="142"/>
      <c r="F19" s="142"/>
      <c r="G19" s="142"/>
      <c r="H19" s="142"/>
      <c r="I19" s="142"/>
      <c r="J19" s="142"/>
      <c r="K19" s="200">
        <f t="shared" si="6"/>
        <v>0</v>
      </c>
      <c r="L19" s="178"/>
      <c r="M19" s="182">
        <f t="shared" si="7"/>
        <v>0</v>
      </c>
      <c r="N19" s="152"/>
      <c r="O19" s="183">
        <f t="shared" si="0"/>
        <v>0</v>
      </c>
      <c r="P19" s="184">
        <f t="shared" si="1"/>
        <v>0</v>
      </c>
      <c r="Q19" s="183">
        <f t="shared" si="2"/>
        <v>0</v>
      </c>
      <c r="R19" s="184">
        <f t="shared" si="3"/>
        <v>0</v>
      </c>
      <c r="T19" s="123">
        <f t="shared" si="4"/>
        <v>0</v>
      </c>
      <c r="U19" s="123">
        <f t="shared" si="5"/>
        <v>0</v>
      </c>
    </row>
    <row r="20" spans="1:21" s="123" customFormat="1" ht="19.899999999999999" customHeight="1">
      <c r="A20" s="122"/>
      <c r="B20" s="122"/>
    </row>
    <row r="21" spans="1:21" s="123" customFormat="1" ht="19.899999999999999" customHeight="1">
      <c r="A21" s="122"/>
      <c r="B21" s="122"/>
      <c r="C21" s="123" t="s">
        <v>80</v>
      </c>
      <c r="D21" s="123" t="s">
        <v>81</v>
      </c>
    </row>
    <row r="22" spans="1:21" s="123" customFormat="1" ht="19.899999999999999" customHeight="1">
      <c r="A22" s="122"/>
      <c r="B22" s="122"/>
      <c r="C22" s="123" t="s">
        <v>82</v>
      </c>
      <c r="D22" s="123" t="s">
        <v>83</v>
      </c>
    </row>
    <row r="23" spans="1:21" s="123" customFormat="1" ht="14.25">
      <c r="A23" s="122"/>
      <c r="B23" s="122"/>
      <c r="C23" s="123" t="s">
        <v>84</v>
      </c>
      <c r="D23" s="123" t="s">
        <v>100</v>
      </c>
    </row>
    <row r="24" spans="1:21" s="123" customFormat="1" ht="14.25">
      <c r="A24" s="122"/>
      <c r="B24" s="122"/>
    </row>
    <row r="25" spans="1:21" s="123" customFormat="1" ht="14.25">
      <c r="A25" s="122"/>
      <c r="B25" s="122"/>
    </row>
    <row r="26" spans="1:21" s="123" customFormat="1" ht="14.25">
      <c r="A26" s="122"/>
      <c r="B26" s="122"/>
    </row>
    <row r="27" spans="1:21" s="123" customFormat="1" ht="14.25">
      <c r="A27" s="122"/>
      <c r="B27" s="122"/>
    </row>
    <row r="28" spans="1:21" s="123" customFormat="1" ht="14.25">
      <c r="A28" s="122"/>
      <c r="B28" s="122"/>
    </row>
    <row r="29" spans="1:21" s="123" customFormat="1" ht="14.25">
      <c r="A29" s="122"/>
      <c r="B29" s="122"/>
    </row>
    <row r="30" spans="1:21" s="123" customFormat="1" ht="14.25">
      <c r="A30" s="122"/>
      <c r="B30" s="122"/>
    </row>
    <row r="31" spans="1:21" s="123" customFormat="1" ht="14.25">
      <c r="A31" s="122"/>
      <c r="B31" s="122"/>
    </row>
    <row r="32" spans="1:21" s="123" customFormat="1" ht="14.25">
      <c r="A32" s="122"/>
      <c r="B32" s="122"/>
    </row>
    <row r="33" spans="1:2" s="123" customFormat="1" ht="14.25">
      <c r="A33" s="122"/>
      <c r="B33" s="122"/>
    </row>
    <row r="34" spans="1:2" s="123" customFormat="1" ht="14.25">
      <c r="A34" s="122"/>
      <c r="B34" s="122"/>
    </row>
    <row r="35" spans="1:2" s="123" customFormat="1" ht="14.25">
      <c r="A35" s="122"/>
      <c r="B35" s="122"/>
    </row>
    <row r="36" spans="1:2" s="123" customFormat="1" ht="14.25">
      <c r="A36" s="122"/>
      <c r="B36" s="122"/>
    </row>
    <row r="37" spans="1:2" s="123" customFormat="1" ht="14.25">
      <c r="A37" s="122"/>
      <c r="B37" s="122"/>
    </row>
    <row r="38" spans="1:2" s="123" customFormat="1" ht="14.25">
      <c r="A38" s="122"/>
      <c r="B38" s="122"/>
    </row>
    <row r="39" spans="1:2" s="123" customFormat="1" ht="14.25">
      <c r="A39" s="122"/>
      <c r="B39" s="122"/>
    </row>
    <row r="40" spans="1:2" s="123" customFormat="1" ht="14.25">
      <c r="A40" s="122"/>
      <c r="B40" s="122"/>
    </row>
    <row r="41" spans="1:2" s="123" customFormat="1" ht="14.25">
      <c r="A41" s="122"/>
      <c r="B41" s="122"/>
    </row>
    <row r="42" spans="1:2" s="123" customFormat="1" ht="14.25">
      <c r="A42" s="122"/>
      <c r="B42" s="122"/>
    </row>
    <row r="43" spans="1:2" s="123" customFormat="1" ht="14.25">
      <c r="A43" s="122"/>
      <c r="B43" s="122"/>
    </row>
    <row r="44" spans="1:2" s="123" customFormat="1" ht="14.25">
      <c r="A44" s="122"/>
      <c r="B44" s="122"/>
    </row>
    <row r="45" spans="1:2" s="123" customFormat="1" ht="14.25">
      <c r="A45" s="122"/>
      <c r="B45" s="122"/>
    </row>
    <row r="46" spans="1:2" s="123" customFormat="1" ht="14.25">
      <c r="A46" s="122"/>
      <c r="B46" s="122"/>
    </row>
    <row r="47" spans="1:2" s="123" customFormat="1" ht="14.25">
      <c r="A47" s="122"/>
      <c r="B47" s="122"/>
    </row>
    <row r="48" spans="1:2" s="123" customFormat="1" ht="14.25">
      <c r="A48" s="122"/>
      <c r="B48" s="122"/>
    </row>
    <row r="49" spans="1:2" s="123" customFormat="1" ht="14.25">
      <c r="A49" s="122"/>
      <c r="B49" s="122"/>
    </row>
    <row r="50" spans="1:2" s="123" customFormat="1" ht="14.25">
      <c r="A50" s="122"/>
      <c r="B50" s="122"/>
    </row>
    <row r="51" spans="1:2" s="123" customFormat="1" ht="14.25">
      <c r="A51" s="122"/>
      <c r="B51" s="122"/>
    </row>
    <row r="52" spans="1:2" s="123" customFormat="1" ht="14.25">
      <c r="A52" s="122"/>
      <c r="B52" s="122"/>
    </row>
    <row r="53" spans="1:2" s="123" customFormat="1" ht="14.25">
      <c r="A53" s="122"/>
      <c r="B53" s="122"/>
    </row>
    <row r="54" spans="1:2" s="123" customFormat="1" ht="14.25">
      <c r="A54" s="122"/>
      <c r="B54" s="122"/>
    </row>
    <row r="55" spans="1:2" s="123" customFormat="1" ht="14.25">
      <c r="A55" s="122"/>
      <c r="B55" s="122"/>
    </row>
    <row r="56" spans="1:2" s="123" customFormat="1" ht="14.25">
      <c r="A56" s="122"/>
      <c r="B56" s="122"/>
    </row>
    <row r="57" spans="1:2" s="123" customFormat="1" ht="14.25">
      <c r="A57" s="122"/>
      <c r="B57" s="122"/>
    </row>
    <row r="58" spans="1:2" s="123" customFormat="1" ht="14.25">
      <c r="A58" s="122"/>
      <c r="B58" s="122"/>
    </row>
    <row r="59" spans="1:2" s="123" customFormat="1" ht="14.25">
      <c r="A59" s="122"/>
      <c r="B59" s="122"/>
    </row>
    <row r="60" spans="1:2" s="123" customFormat="1" ht="14.25">
      <c r="A60" s="122"/>
      <c r="B60" s="122"/>
    </row>
    <row r="61" spans="1:2" s="123" customFormat="1" ht="14.25">
      <c r="A61" s="122"/>
      <c r="B61" s="122"/>
    </row>
    <row r="62" spans="1:2" s="123" customFormat="1" ht="14.25">
      <c r="A62" s="122"/>
      <c r="B62" s="122"/>
    </row>
    <row r="63" spans="1:2" s="123" customFormat="1" ht="14.25">
      <c r="A63" s="122"/>
      <c r="B63" s="122"/>
    </row>
    <row r="64" spans="1:2" s="123" customFormat="1" ht="14.25">
      <c r="A64" s="122"/>
      <c r="B64" s="122"/>
    </row>
    <row r="65" spans="1:2" s="123" customFormat="1" ht="14.25">
      <c r="A65" s="122"/>
      <c r="B65" s="122"/>
    </row>
    <row r="66" spans="1:2" s="123" customFormat="1" ht="14.25">
      <c r="A66" s="122"/>
      <c r="B66" s="122"/>
    </row>
    <row r="67" spans="1:2" s="123" customFormat="1" ht="14.25">
      <c r="A67" s="122"/>
      <c r="B67" s="122"/>
    </row>
    <row r="68" spans="1:2" s="123" customFormat="1" ht="14.25">
      <c r="A68" s="122"/>
      <c r="B68" s="122"/>
    </row>
    <row r="69" spans="1:2" s="123" customFormat="1" ht="14.25">
      <c r="A69" s="122"/>
      <c r="B69" s="122"/>
    </row>
    <row r="70" spans="1:2" s="123" customFormat="1" ht="14.25">
      <c r="A70" s="122"/>
      <c r="B70" s="122"/>
    </row>
    <row r="71" spans="1:2" s="123" customFormat="1" ht="14.25">
      <c r="A71" s="122"/>
      <c r="B71" s="122"/>
    </row>
    <row r="72" spans="1:2" s="123" customFormat="1" ht="14.25">
      <c r="A72" s="122"/>
      <c r="B72" s="122"/>
    </row>
    <row r="73" spans="1:2" s="123" customFormat="1" ht="14.25">
      <c r="A73" s="122"/>
      <c r="B73" s="122"/>
    </row>
    <row r="74" spans="1:2" s="123" customFormat="1" ht="14.25">
      <c r="A74" s="122"/>
      <c r="B74" s="122"/>
    </row>
    <row r="75" spans="1:2" s="123" customFormat="1" ht="14.25">
      <c r="A75" s="122"/>
      <c r="B75" s="122"/>
    </row>
    <row r="76" spans="1:2" s="123" customFormat="1" ht="14.25">
      <c r="A76" s="122"/>
      <c r="B76" s="122"/>
    </row>
    <row r="77" spans="1:2" s="123" customFormat="1" ht="14.25">
      <c r="A77" s="122"/>
      <c r="B77" s="122"/>
    </row>
    <row r="78" spans="1:2" s="123" customFormat="1" ht="14.25">
      <c r="A78" s="122"/>
      <c r="B78" s="122"/>
    </row>
    <row r="79" spans="1:2" s="123" customFormat="1" ht="14.25">
      <c r="A79" s="122"/>
      <c r="B79" s="122"/>
    </row>
    <row r="80" spans="1:2" s="123" customFormat="1" ht="14.25">
      <c r="A80" s="122"/>
      <c r="B80" s="122"/>
    </row>
    <row r="81" spans="1:2" s="123" customFormat="1" ht="14.25">
      <c r="A81" s="122"/>
      <c r="B81" s="122"/>
    </row>
    <row r="82" spans="1:2" s="123" customFormat="1" ht="14.25">
      <c r="A82" s="122"/>
      <c r="B82" s="122"/>
    </row>
    <row r="83" spans="1:2" s="123" customFormat="1" ht="14.25">
      <c r="A83" s="122"/>
      <c r="B83" s="122"/>
    </row>
    <row r="84" spans="1:2" s="123" customFormat="1" ht="14.25">
      <c r="A84" s="122"/>
      <c r="B84" s="122"/>
    </row>
    <row r="85" spans="1:2" s="123" customFormat="1" ht="14.25">
      <c r="A85" s="122"/>
      <c r="B85" s="122"/>
    </row>
    <row r="86" spans="1:2" s="123" customFormat="1" ht="14.25">
      <c r="A86" s="122"/>
      <c r="B86" s="122"/>
    </row>
    <row r="87" spans="1:2" s="123" customFormat="1" ht="14.25">
      <c r="A87" s="122"/>
      <c r="B87" s="122"/>
    </row>
  </sheetData>
  <mergeCells count="5">
    <mergeCell ref="D2:K2"/>
    <mergeCell ref="D4:J4"/>
    <mergeCell ref="D5:J5"/>
    <mergeCell ref="D6:J6"/>
    <mergeCell ref="H8:J8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portrait" horizontalDpi="0" verticalDpi="0" copies="0"/>
  <headerFooter alignWithMargins="0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29"/>
  <sheetViews>
    <sheetView topLeftCell="A13" workbookViewId="0">
      <selection activeCell="K23" sqref="K22:K23"/>
    </sheetView>
  </sheetViews>
  <sheetFormatPr defaultRowHeight="12.75"/>
  <cols>
    <col min="1" max="1" width="4.25" style="173" customWidth="1"/>
    <col min="2" max="2" width="1.75" style="120" customWidth="1"/>
    <col min="3" max="3" width="34.625" style="120" customWidth="1"/>
    <col min="4" max="6" width="6.875" style="120" customWidth="1"/>
    <col min="7" max="7" width="10.125" style="120" customWidth="1"/>
    <col min="8" max="16" width="7.125" style="120" customWidth="1"/>
    <col min="17" max="17" width="9.5" style="120" customWidth="1"/>
    <col min="18" max="18" width="9.875" style="120" customWidth="1"/>
    <col min="19" max="19" width="8.875" style="120" customWidth="1"/>
    <col min="20" max="20" width="8.125" style="120" customWidth="1"/>
    <col min="21" max="22" width="8.125" style="120" hidden="1" customWidth="1"/>
    <col min="23" max="1024" width="8.125" style="120" customWidth="1"/>
  </cols>
  <sheetData>
    <row r="1" spans="1:22" s="115" customFormat="1">
      <c r="A1" s="210"/>
    </row>
    <row r="2" spans="1:22" s="115" customFormat="1" ht="19.899999999999999" customHeight="1">
      <c r="A2" s="210"/>
      <c r="D2" s="185" t="e">
        <f>+#REF!</f>
        <v>#REF!</v>
      </c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211"/>
      <c r="R2" s="211"/>
      <c r="S2" s="116"/>
      <c r="T2" s="116"/>
      <c r="U2" s="116"/>
    </row>
    <row r="3" spans="1:22" s="115" customFormat="1" ht="15.75">
      <c r="A3" s="210"/>
      <c r="D3" s="116"/>
      <c r="E3" s="117"/>
      <c r="F3" s="117"/>
      <c r="I3" s="114"/>
      <c r="M3" s="117"/>
      <c r="N3" s="116"/>
      <c r="O3" s="116"/>
      <c r="P3" s="116"/>
      <c r="Q3" s="116"/>
      <c r="R3" s="116"/>
      <c r="S3" s="116"/>
      <c r="T3" s="116"/>
      <c r="U3" s="116"/>
    </row>
    <row r="4" spans="1:22" s="115" customFormat="1" ht="15.75">
      <c r="A4" s="210"/>
      <c r="D4" s="116"/>
      <c r="E4" s="154" t="s">
        <v>106</v>
      </c>
      <c r="F4" s="154"/>
      <c r="G4" s="154"/>
      <c r="H4" s="154"/>
      <c r="I4" s="154"/>
      <c r="J4" s="154"/>
      <c r="K4" s="154"/>
      <c r="L4" s="154"/>
      <c r="M4" s="154"/>
      <c r="N4" s="154"/>
      <c r="O4" s="116"/>
      <c r="P4" s="116"/>
      <c r="Q4" s="116"/>
      <c r="R4" s="116"/>
      <c r="S4" s="116"/>
      <c r="T4" s="116"/>
      <c r="U4" s="116"/>
    </row>
    <row r="5" spans="1:22" s="115" customFormat="1" ht="15.75">
      <c r="A5" s="210"/>
      <c r="D5" s="116"/>
      <c r="I5" s="212"/>
      <c r="J5" s="120"/>
      <c r="M5" s="117"/>
      <c r="N5" s="118"/>
      <c r="O5" s="118"/>
      <c r="P5" s="118"/>
      <c r="Q5" s="118"/>
      <c r="R5" s="118"/>
      <c r="S5" s="118"/>
      <c r="T5" s="116"/>
      <c r="U5" s="116"/>
    </row>
    <row r="6" spans="1:22" ht="15.75">
      <c r="D6" s="118"/>
      <c r="E6" s="154" t="str">
        <f>+Dati!I6</f>
        <v>MELILLI (SR)</v>
      </c>
      <c r="F6" s="154"/>
      <c r="G6" s="154"/>
      <c r="H6" s="154"/>
      <c r="I6" s="154"/>
      <c r="J6" s="154"/>
      <c r="K6" s="154"/>
      <c r="L6" s="154"/>
      <c r="M6" s="154"/>
      <c r="N6" s="154"/>
      <c r="Q6" s="116"/>
      <c r="T6" s="119"/>
      <c r="U6" s="119"/>
    </row>
    <row r="7" spans="1:22" ht="15">
      <c r="E7" s="186">
        <f>+Dati!I8</f>
        <v>44598</v>
      </c>
      <c r="F7" s="186"/>
      <c r="G7" s="186"/>
      <c r="H7" s="186"/>
      <c r="I7" s="186"/>
      <c r="J7" s="186"/>
      <c r="K7" s="186"/>
      <c r="L7" s="186"/>
      <c r="M7" s="186"/>
      <c r="N7" s="186"/>
    </row>
    <row r="8" spans="1:22" ht="14.25">
      <c r="T8" s="213"/>
      <c r="U8" s="213"/>
    </row>
    <row r="9" spans="1:22" s="123" customFormat="1" ht="16.5" customHeight="1">
      <c r="A9" s="214"/>
      <c r="B9" s="122"/>
      <c r="D9" s="229" t="s">
        <v>107</v>
      </c>
      <c r="E9" s="229"/>
      <c r="F9" s="229"/>
      <c r="G9" s="124"/>
      <c r="H9" s="230" t="s">
        <v>54</v>
      </c>
      <c r="I9" s="230"/>
      <c r="J9" s="230"/>
      <c r="K9" s="230"/>
      <c r="L9" s="230"/>
      <c r="M9" s="230"/>
      <c r="N9" s="230"/>
      <c r="O9" s="230"/>
      <c r="P9" s="230"/>
      <c r="Q9" s="215"/>
    </row>
    <row r="10" spans="1:22" s="134" customFormat="1" ht="40.9" customHeight="1">
      <c r="A10" s="133" t="s">
        <v>90</v>
      </c>
      <c r="B10" s="216"/>
      <c r="C10" s="125" t="s">
        <v>56</v>
      </c>
      <c r="D10" s="217" t="s">
        <v>108</v>
      </c>
      <c r="E10" s="217" t="s">
        <v>109</v>
      </c>
      <c r="F10" s="217" t="s">
        <v>110</v>
      </c>
      <c r="G10" s="131" t="s">
        <v>59</v>
      </c>
      <c r="H10" s="218" t="s">
        <v>111</v>
      </c>
      <c r="I10" s="218" t="s">
        <v>112</v>
      </c>
      <c r="J10" s="218" t="s">
        <v>113</v>
      </c>
      <c r="K10" s="218" t="s">
        <v>114</v>
      </c>
      <c r="L10" s="218" t="s">
        <v>115</v>
      </c>
      <c r="M10" s="218" t="s">
        <v>116</v>
      </c>
      <c r="N10" s="218" t="s">
        <v>117</v>
      </c>
      <c r="O10" s="218" t="s">
        <v>118</v>
      </c>
      <c r="P10" s="218" t="s">
        <v>119</v>
      </c>
      <c r="Q10" s="131" t="s">
        <v>120</v>
      </c>
      <c r="R10" s="131" t="s">
        <v>121</v>
      </c>
      <c r="S10" s="132" t="s">
        <v>52</v>
      </c>
    </row>
    <row r="11" spans="1:22" s="138" customFormat="1" ht="14.25">
      <c r="A11" s="175"/>
      <c r="B11" s="219"/>
      <c r="D11" s="136"/>
      <c r="E11" s="136"/>
      <c r="F11" s="136"/>
      <c r="G11" s="137"/>
      <c r="H11" s="137"/>
      <c r="I11" s="137"/>
      <c r="J11" s="137"/>
      <c r="K11" s="137"/>
      <c r="L11" s="137"/>
      <c r="M11" s="137"/>
      <c r="N11" s="137"/>
      <c r="Q11" s="137"/>
    </row>
    <row r="12" spans="1:22" s="123" customFormat="1" ht="20.100000000000001" customHeight="1">
      <c r="A12" s="220">
        <v>1</v>
      </c>
      <c r="B12" s="221"/>
      <c r="C12" s="235" t="s">
        <v>122</v>
      </c>
      <c r="D12" s="222">
        <v>4</v>
      </c>
      <c r="E12" s="222">
        <v>51</v>
      </c>
      <c r="F12" s="222">
        <v>15</v>
      </c>
      <c r="G12" s="223">
        <v>291</v>
      </c>
      <c r="H12" s="224">
        <v>330</v>
      </c>
      <c r="I12" s="224">
        <v>360</v>
      </c>
      <c r="J12" s="224">
        <v>320</v>
      </c>
      <c r="K12" s="224">
        <v>370</v>
      </c>
      <c r="L12" s="224">
        <v>260</v>
      </c>
      <c r="M12" s="224">
        <v>360</v>
      </c>
      <c r="N12" s="224">
        <v>260</v>
      </c>
      <c r="O12" s="224">
        <v>265</v>
      </c>
      <c r="P12" s="224">
        <v>240</v>
      </c>
      <c r="Q12" s="237">
        <v>210</v>
      </c>
      <c r="R12" s="224"/>
      <c r="S12" s="236">
        <v>2555</v>
      </c>
      <c r="U12" s="123">
        <f t="shared" ref="U12:U31" si="0">+D12*6000+E12*100</f>
        <v>29100</v>
      </c>
      <c r="V12" s="123">
        <f t="shared" ref="V12:V31" si="1">+IF(G12&gt;U12,U12+100,G12)</f>
        <v>291</v>
      </c>
    </row>
    <row r="13" spans="1:22" s="123" customFormat="1" ht="20.100000000000001" customHeight="1">
      <c r="A13" s="220">
        <v>2</v>
      </c>
      <c r="B13" s="221"/>
      <c r="C13" s="235" t="s">
        <v>123</v>
      </c>
      <c r="D13" s="222">
        <v>4</v>
      </c>
      <c r="E13" s="222">
        <v>17</v>
      </c>
      <c r="F13" s="222">
        <v>85</v>
      </c>
      <c r="G13" s="223">
        <v>258</v>
      </c>
      <c r="H13" s="224">
        <v>265</v>
      </c>
      <c r="I13" s="224">
        <v>190</v>
      </c>
      <c r="J13" s="224">
        <v>0</v>
      </c>
      <c r="K13" s="224">
        <v>360</v>
      </c>
      <c r="L13" s="224">
        <v>400</v>
      </c>
      <c r="M13" s="224">
        <v>270</v>
      </c>
      <c r="N13" s="224">
        <v>0</v>
      </c>
      <c r="O13" s="224">
        <v>255</v>
      </c>
      <c r="P13" s="224">
        <v>310</v>
      </c>
      <c r="Q13" s="237">
        <v>120</v>
      </c>
      <c r="R13" s="224"/>
      <c r="S13" s="236">
        <v>2170</v>
      </c>
      <c r="T13" s="227"/>
      <c r="U13" s="123">
        <f t="shared" si="0"/>
        <v>25700</v>
      </c>
      <c r="V13" s="123">
        <f t="shared" si="1"/>
        <v>258</v>
      </c>
    </row>
    <row r="14" spans="1:22" s="123" customFormat="1" ht="20.100000000000001" customHeight="1">
      <c r="A14" s="220">
        <v>3</v>
      </c>
      <c r="B14" s="221"/>
      <c r="C14" s="141"/>
      <c r="D14" s="222"/>
      <c r="E14" s="222"/>
      <c r="F14" s="222"/>
      <c r="G14" s="223"/>
      <c r="H14" s="224"/>
      <c r="I14" s="224"/>
      <c r="J14" s="224"/>
      <c r="K14" s="224"/>
      <c r="L14" s="224"/>
      <c r="M14" s="224"/>
      <c r="N14" s="224"/>
      <c r="O14" s="224"/>
      <c r="P14" s="224"/>
      <c r="Q14" s="225"/>
      <c r="R14" s="224"/>
      <c r="S14" s="226">
        <f t="shared" ref="S14:S31" si="2">(H14+I14+J14+K14+L14+M14+N14+O14+P14)+Q14-R14</f>
        <v>0</v>
      </c>
      <c r="U14" s="123">
        <f t="shared" si="0"/>
        <v>0</v>
      </c>
      <c r="V14" s="123">
        <f t="shared" si="1"/>
        <v>0</v>
      </c>
    </row>
    <row r="15" spans="1:22" s="123" customFormat="1" ht="20.100000000000001" customHeight="1">
      <c r="A15" s="220">
        <v>4</v>
      </c>
      <c r="B15" s="221"/>
      <c r="C15" s="141"/>
      <c r="D15" s="222"/>
      <c r="E15" s="222"/>
      <c r="F15" s="222"/>
      <c r="G15" s="223"/>
      <c r="H15" s="224"/>
      <c r="I15" s="224"/>
      <c r="J15" s="224"/>
      <c r="K15" s="224"/>
      <c r="L15" s="224"/>
      <c r="M15" s="224"/>
      <c r="N15" s="224"/>
      <c r="O15" s="224"/>
      <c r="P15" s="224"/>
      <c r="Q15" s="225"/>
      <c r="R15" s="224"/>
      <c r="S15" s="226">
        <f t="shared" si="2"/>
        <v>0</v>
      </c>
      <c r="T15" s="228"/>
      <c r="U15" s="123">
        <f t="shared" si="0"/>
        <v>0</v>
      </c>
      <c r="V15" s="123">
        <f t="shared" si="1"/>
        <v>0</v>
      </c>
    </row>
    <row r="16" spans="1:22" s="123" customFormat="1" ht="20.100000000000001" customHeight="1">
      <c r="A16" s="220">
        <v>5</v>
      </c>
      <c r="B16" s="221"/>
      <c r="C16" s="141"/>
      <c r="D16" s="222"/>
      <c r="E16" s="222"/>
      <c r="F16" s="222"/>
      <c r="G16" s="223"/>
      <c r="H16" s="224"/>
      <c r="I16" s="224"/>
      <c r="J16" s="224"/>
      <c r="K16" s="224"/>
      <c r="L16" s="224"/>
      <c r="M16" s="224"/>
      <c r="N16" s="224"/>
      <c r="O16" s="224"/>
      <c r="P16" s="224"/>
      <c r="Q16" s="225"/>
      <c r="R16" s="224"/>
      <c r="S16" s="226">
        <f t="shared" si="2"/>
        <v>0</v>
      </c>
      <c r="U16" s="123">
        <f t="shared" si="0"/>
        <v>0</v>
      </c>
      <c r="V16" s="123">
        <f t="shared" si="1"/>
        <v>0</v>
      </c>
    </row>
    <row r="17" spans="1:22" s="123" customFormat="1" ht="20.100000000000001" customHeight="1">
      <c r="A17" s="220">
        <v>6</v>
      </c>
      <c r="B17" s="221"/>
      <c r="C17"/>
      <c r="D17" s="222"/>
      <c r="E17" s="222"/>
      <c r="F17" s="222"/>
      <c r="G17" s="223"/>
      <c r="H17" s="224"/>
      <c r="I17" s="224"/>
      <c r="J17" s="224"/>
      <c r="K17" s="224"/>
      <c r="L17" s="224"/>
      <c r="M17" s="224"/>
      <c r="N17" s="224"/>
      <c r="O17" s="224"/>
      <c r="P17" s="224"/>
      <c r="Q17" s="225">
        <f t="shared" ref="Q17:Q31" si="3">IF(G17=0,0,((-V17+27000)*0.1))</f>
        <v>0</v>
      </c>
      <c r="R17" s="224"/>
      <c r="S17" s="226">
        <f t="shared" si="2"/>
        <v>0</v>
      </c>
      <c r="T17" s="228"/>
      <c r="U17" s="123">
        <f t="shared" si="0"/>
        <v>0</v>
      </c>
      <c r="V17" s="123">
        <f t="shared" si="1"/>
        <v>0</v>
      </c>
    </row>
    <row r="18" spans="1:22" s="123" customFormat="1" ht="20.100000000000001" customHeight="1">
      <c r="A18" s="220">
        <v>7</v>
      </c>
      <c r="B18" s="221"/>
      <c r="C18" s="141"/>
      <c r="D18" s="222"/>
      <c r="E18" s="222"/>
      <c r="F18" s="222"/>
      <c r="G18" s="223"/>
      <c r="H18" s="224"/>
      <c r="I18" s="224"/>
      <c r="J18" s="224"/>
      <c r="K18" s="224"/>
      <c r="L18" s="224"/>
      <c r="M18" s="224"/>
      <c r="N18" s="224"/>
      <c r="O18" s="224"/>
      <c r="P18" s="224"/>
      <c r="Q18" s="225">
        <f t="shared" si="3"/>
        <v>0</v>
      </c>
      <c r="R18" s="224"/>
      <c r="S18" s="226">
        <f t="shared" si="2"/>
        <v>0</v>
      </c>
      <c r="U18" s="123">
        <f t="shared" si="0"/>
        <v>0</v>
      </c>
      <c r="V18" s="123">
        <f t="shared" si="1"/>
        <v>0</v>
      </c>
    </row>
    <row r="19" spans="1:22" s="123" customFormat="1" ht="20.100000000000001" customHeight="1">
      <c r="A19" s="220">
        <v>8</v>
      </c>
      <c r="B19" s="221"/>
      <c r="C19" s="141"/>
      <c r="D19" s="222"/>
      <c r="E19" s="222"/>
      <c r="F19" s="222"/>
      <c r="G19" s="223">
        <f t="shared" ref="G19:G31" si="4">D19*6000+E19*100+F19</f>
        <v>0</v>
      </c>
      <c r="H19" s="224"/>
      <c r="I19" s="224"/>
      <c r="J19" s="224"/>
      <c r="K19" s="224"/>
      <c r="L19" s="224"/>
      <c r="M19" s="224"/>
      <c r="N19" s="224"/>
      <c r="O19" s="224"/>
      <c r="P19" s="224"/>
      <c r="Q19" s="225">
        <f t="shared" si="3"/>
        <v>0</v>
      </c>
      <c r="R19" s="224"/>
      <c r="S19" s="226">
        <f t="shared" si="2"/>
        <v>0</v>
      </c>
      <c r="U19" s="123">
        <f t="shared" si="0"/>
        <v>0</v>
      </c>
      <c r="V19" s="123">
        <f t="shared" si="1"/>
        <v>0</v>
      </c>
    </row>
    <row r="20" spans="1:22" s="123" customFormat="1" ht="20.100000000000001" customHeight="1">
      <c r="A20" s="220">
        <v>9</v>
      </c>
      <c r="B20" s="221"/>
      <c r="C20" s="141"/>
      <c r="D20" s="222"/>
      <c r="E20" s="222"/>
      <c r="F20" s="222"/>
      <c r="G20" s="223">
        <f t="shared" si="4"/>
        <v>0</v>
      </c>
      <c r="H20" s="224"/>
      <c r="I20" s="224"/>
      <c r="J20" s="224"/>
      <c r="K20" s="224"/>
      <c r="L20" s="224"/>
      <c r="M20" s="224"/>
      <c r="N20" s="224"/>
      <c r="O20" s="224"/>
      <c r="P20" s="224"/>
      <c r="Q20" s="225">
        <f t="shared" si="3"/>
        <v>0</v>
      </c>
      <c r="R20" s="224"/>
      <c r="S20" s="226">
        <f t="shared" si="2"/>
        <v>0</v>
      </c>
      <c r="U20" s="123">
        <f t="shared" si="0"/>
        <v>0</v>
      </c>
      <c r="V20" s="123">
        <f t="shared" si="1"/>
        <v>0</v>
      </c>
    </row>
    <row r="21" spans="1:22" s="123" customFormat="1" ht="20.100000000000001" customHeight="1">
      <c r="A21" s="220">
        <v>10</v>
      </c>
      <c r="B21" s="221"/>
      <c r="C21" s="141"/>
      <c r="D21" s="222"/>
      <c r="E21" s="222"/>
      <c r="F21" s="222"/>
      <c r="G21" s="223">
        <f t="shared" si="4"/>
        <v>0</v>
      </c>
      <c r="H21" s="224"/>
      <c r="I21" s="224"/>
      <c r="J21" s="224"/>
      <c r="K21" s="224"/>
      <c r="L21" s="224"/>
      <c r="M21" s="224"/>
      <c r="N21" s="224"/>
      <c r="O21" s="224"/>
      <c r="P21" s="224"/>
      <c r="Q21" s="225">
        <f t="shared" si="3"/>
        <v>0</v>
      </c>
      <c r="R21" s="224"/>
      <c r="S21" s="226">
        <f t="shared" si="2"/>
        <v>0</v>
      </c>
      <c r="U21" s="123">
        <f t="shared" si="0"/>
        <v>0</v>
      </c>
      <c r="V21" s="123">
        <f t="shared" si="1"/>
        <v>0</v>
      </c>
    </row>
    <row r="22" spans="1:22" s="123" customFormat="1" ht="20.100000000000001" customHeight="1">
      <c r="A22" s="220">
        <v>11</v>
      </c>
      <c r="B22" s="221"/>
      <c r="C22" s="141"/>
      <c r="D22" s="222"/>
      <c r="E22" s="222"/>
      <c r="F22" s="222"/>
      <c r="G22" s="223">
        <f t="shared" si="4"/>
        <v>0</v>
      </c>
      <c r="H22" s="224"/>
      <c r="I22" s="224"/>
      <c r="J22" s="224"/>
      <c r="K22" s="224"/>
      <c r="L22" s="224"/>
      <c r="M22" s="224"/>
      <c r="N22" s="224"/>
      <c r="O22" s="224"/>
      <c r="P22" s="224"/>
      <c r="Q22" s="225">
        <f t="shared" si="3"/>
        <v>0</v>
      </c>
      <c r="R22" s="224"/>
      <c r="S22" s="226">
        <f t="shared" si="2"/>
        <v>0</v>
      </c>
      <c r="U22" s="123">
        <f t="shared" si="0"/>
        <v>0</v>
      </c>
      <c r="V22" s="123">
        <f t="shared" si="1"/>
        <v>0</v>
      </c>
    </row>
    <row r="23" spans="1:22" s="123" customFormat="1" ht="20.100000000000001" customHeight="1">
      <c r="A23" s="220">
        <v>12</v>
      </c>
      <c r="B23" s="221"/>
      <c r="C23" s="141"/>
      <c r="D23" s="222"/>
      <c r="E23" s="222"/>
      <c r="F23" s="222"/>
      <c r="G23" s="223">
        <f t="shared" si="4"/>
        <v>0</v>
      </c>
      <c r="H23" s="224"/>
      <c r="I23" s="224"/>
      <c r="J23" s="224"/>
      <c r="K23" s="224"/>
      <c r="L23" s="224"/>
      <c r="M23" s="224"/>
      <c r="N23" s="224"/>
      <c r="O23" s="224"/>
      <c r="P23" s="224"/>
      <c r="Q23" s="225">
        <f t="shared" si="3"/>
        <v>0</v>
      </c>
      <c r="R23" s="224"/>
      <c r="S23" s="226">
        <f t="shared" si="2"/>
        <v>0</v>
      </c>
      <c r="U23" s="123">
        <f t="shared" si="0"/>
        <v>0</v>
      </c>
      <c r="V23" s="123">
        <f t="shared" si="1"/>
        <v>0</v>
      </c>
    </row>
    <row r="24" spans="1:22" s="123" customFormat="1" ht="20.100000000000001" customHeight="1">
      <c r="A24" s="220">
        <v>13</v>
      </c>
      <c r="B24" s="221"/>
      <c r="C24" s="141"/>
      <c r="D24" s="222"/>
      <c r="E24" s="222"/>
      <c r="F24" s="222"/>
      <c r="G24" s="223">
        <f t="shared" si="4"/>
        <v>0</v>
      </c>
      <c r="H24" s="224"/>
      <c r="I24" s="224"/>
      <c r="J24" s="224"/>
      <c r="K24" s="224"/>
      <c r="L24" s="224"/>
      <c r="M24" s="224"/>
      <c r="N24" s="224"/>
      <c r="O24" s="224"/>
      <c r="P24" s="224"/>
      <c r="Q24" s="225">
        <f t="shared" si="3"/>
        <v>0</v>
      </c>
      <c r="R24" s="224"/>
      <c r="S24" s="226">
        <f t="shared" si="2"/>
        <v>0</v>
      </c>
      <c r="U24" s="123">
        <f t="shared" si="0"/>
        <v>0</v>
      </c>
      <c r="V24" s="123">
        <f t="shared" si="1"/>
        <v>0</v>
      </c>
    </row>
    <row r="25" spans="1:22" s="123" customFormat="1" ht="20.100000000000001" customHeight="1">
      <c r="A25" s="220">
        <v>14</v>
      </c>
      <c r="B25" s="221"/>
      <c r="C25" s="141"/>
      <c r="D25" s="222"/>
      <c r="E25" s="222"/>
      <c r="F25" s="222"/>
      <c r="G25" s="223">
        <f t="shared" si="4"/>
        <v>0</v>
      </c>
      <c r="H25" s="224"/>
      <c r="I25" s="224"/>
      <c r="J25" s="224"/>
      <c r="K25" s="224"/>
      <c r="L25" s="224"/>
      <c r="M25" s="224"/>
      <c r="N25" s="224"/>
      <c r="O25" s="224"/>
      <c r="P25" s="224"/>
      <c r="Q25" s="225">
        <f t="shared" si="3"/>
        <v>0</v>
      </c>
      <c r="R25" s="224"/>
      <c r="S25" s="226">
        <f t="shared" si="2"/>
        <v>0</v>
      </c>
      <c r="U25" s="123">
        <f t="shared" si="0"/>
        <v>0</v>
      </c>
      <c r="V25" s="123">
        <f t="shared" si="1"/>
        <v>0</v>
      </c>
    </row>
    <row r="26" spans="1:22" s="123" customFormat="1" ht="20.100000000000001" customHeight="1">
      <c r="A26" s="220">
        <v>15</v>
      </c>
      <c r="B26" s="221"/>
      <c r="C26" s="141"/>
      <c r="D26" s="222"/>
      <c r="E26" s="222"/>
      <c r="F26" s="222"/>
      <c r="G26" s="223">
        <f t="shared" si="4"/>
        <v>0</v>
      </c>
      <c r="H26" s="224"/>
      <c r="I26" s="224"/>
      <c r="J26" s="224"/>
      <c r="K26" s="224"/>
      <c r="L26" s="224"/>
      <c r="M26" s="224"/>
      <c r="N26" s="224"/>
      <c r="O26" s="224"/>
      <c r="P26" s="224"/>
      <c r="Q26" s="225">
        <f t="shared" si="3"/>
        <v>0</v>
      </c>
      <c r="R26" s="224"/>
      <c r="S26" s="226">
        <f t="shared" si="2"/>
        <v>0</v>
      </c>
      <c r="U26" s="123">
        <f t="shared" si="0"/>
        <v>0</v>
      </c>
      <c r="V26" s="123">
        <f t="shared" si="1"/>
        <v>0</v>
      </c>
    </row>
    <row r="27" spans="1:22" s="123" customFormat="1" ht="20.100000000000001" customHeight="1">
      <c r="A27" s="220">
        <v>16</v>
      </c>
      <c r="B27" s="221"/>
      <c r="C27" s="141"/>
      <c r="D27" s="222"/>
      <c r="E27" s="222"/>
      <c r="F27" s="222"/>
      <c r="G27" s="223">
        <f t="shared" si="4"/>
        <v>0</v>
      </c>
      <c r="H27" s="224"/>
      <c r="I27" s="224"/>
      <c r="J27" s="224"/>
      <c r="K27" s="224"/>
      <c r="L27" s="224"/>
      <c r="M27" s="224"/>
      <c r="N27" s="224"/>
      <c r="O27" s="224"/>
      <c r="P27" s="224"/>
      <c r="Q27" s="225">
        <f t="shared" si="3"/>
        <v>0</v>
      </c>
      <c r="R27" s="224"/>
      <c r="S27" s="226">
        <f t="shared" si="2"/>
        <v>0</v>
      </c>
      <c r="U27" s="123">
        <f t="shared" si="0"/>
        <v>0</v>
      </c>
      <c r="V27" s="123">
        <f t="shared" si="1"/>
        <v>0</v>
      </c>
    </row>
    <row r="28" spans="1:22" s="123" customFormat="1" ht="20.100000000000001" customHeight="1">
      <c r="A28" s="220">
        <v>17</v>
      </c>
      <c r="B28" s="221"/>
      <c r="C28" s="141"/>
      <c r="D28" s="222"/>
      <c r="E28" s="222"/>
      <c r="F28" s="222"/>
      <c r="G28" s="223">
        <f t="shared" si="4"/>
        <v>0</v>
      </c>
      <c r="H28" s="224"/>
      <c r="I28" s="224"/>
      <c r="J28" s="224"/>
      <c r="K28" s="224"/>
      <c r="L28" s="224"/>
      <c r="M28" s="224"/>
      <c r="N28" s="224"/>
      <c r="O28" s="224"/>
      <c r="P28" s="224"/>
      <c r="Q28" s="225">
        <f t="shared" si="3"/>
        <v>0</v>
      </c>
      <c r="R28" s="224"/>
      <c r="S28" s="226">
        <f t="shared" si="2"/>
        <v>0</v>
      </c>
      <c r="U28" s="123">
        <f t="shared" si="0"/>
        <v>0</v>
      </c>
      <c r="V28" s="123">
        <f t="shared" si="1"/>
        <v>0</v>
      </c>
    </row>
    <row r="29" spans="1:22" s="123" customFormat="1" ht="20.100000000000001" customHeight="1">
      <c r="A29" s="220">
        <v>18</v>
      </c>
      <c r="B29" s="221"/>
      <c r="C29" s="141"/>
      <c r="D29" s="222"/>
      <c r="E29" s="222"/>
      <c r="F29" s="222"/>
      <c r="G29" s="223">
        <f t="shared" si="4"/>
        <v>0</v>
      </c>
      <c r="H29" s="224"/>
      <c r="I29" s="224"/>
      <c r="J29" s="224"/>
      <c r="K29" s="224"/>
      <c r="L29" s="224"/>
      <c r="M29" s="224"/>
      <c r="N29" s="224"/>
      <c r="O29" s="224"/>
      <c r="P29" s="224"/>
      <c r="Q29" s="225">
        <f t="shared" si="3"/>
        <v>0</v>
      </c>
      <c r="R29" s="224"/>
      <c r="S29" s="226">
        <f t="shared" si="2"/>
        <v>0</v>
      </c>
      <c r="U29" s="123">
        <f t="shared" si="0"/>
        <v>0</v>
      </c>
      <c r="V29" s="123">
        <f t="shared" si="1"/>
        <v>0</v>
      </c>
    </row>
    <row r="30" spans="1:22" s="123" customFormat="1" ht="20.100000000000001" customHeight="1">
      <c r="A30" s="220">
        <v>19</v>
      </c>
      <c r="B30" s="221"/>
      <c r="C30" s="141"/>
      <c r="D30" s="222"/>
      <c r="E30" s="222"/>
      <c r="F30" s="222"/>
      <c r="G30" s="223">
        <f t="shared" si="4"/>
        <v>0</v>
      </c>
      <c r="H30" s="224"/>
      <c r="I30" s="224"/>
      <c r="J30" s="224"/>
      <c r="K30" s="224"/>
      <c r="L30" s="224"/>
      <c r="M30" s="224"/>
      <c r="N30" s="224"/>
      <c r="O30" s="224"/>
      <c r="P30" s="224"/>
      <c r="Q30" s="225">
        <f t="shared" si="3"/>
        <v>0</v>
      </c>
      <c r="R30" s="224"/>
      <c r="S30" s="226">
        <f t="shared" si="2"/>
        <v>0</v>
      </c>
      <c r="U30" s="123">
        <f t="shared" si="0"/>
        <v>0</v>
      </c>
      <c r="V30" s="123">
        <f t="shared" si="1"/>
        <v>0</v>
      </c>
    </row>
    <row r="31" spans="1:22" s="123" customFormat="1" ht="20.100000000000001" customHeight="1">
      <c r="A31" s="220">
        <v>20</v>
      </c>
      <c r="B31" s="221"/>
      <c r="C31" s="141"/>
      <c r="D31" s="222"/>
      <c r="E31" s="222"/>
      <c r="F31" s="222"/>
      <c r="G31" s="223">
        <f t="shared" si="4"/>
        <v>0</v>
      </c>
      <c r="H31" s="224"/>
      <c r="I31" s="224"/>
      <c r="J31" s="224"/>
      <c r="K31" s="224"/>
      <c r="L31" s="224"/>
      <c r="M31" s="224"/>
      <c r="N31" s="224"/>
      <c r="O31" s="224"/>
      <c r="P31" s="224"/>
      <c r="Q31" s="225">
        <f t="shared" si="3"/>
        <v>0</v>
      </c>
      <c r="R31" s="224"/>
      <c r="S31" s="226">
        <f t="shared" si="2"/>
        <v>0</v>
      </c>
      <c r="U31" s="123">
        <f t="shared" si="0"/>
        <v>0</v>
      </c>
      <c r="V31" s="123">
        <f t="shared" si="1"/>
        <v>0</v>
      </c>
    </row>
    <row r="32" spans="1:22" s="123" customFormat="1" ht="20.100000000000001" customHeight="1">
      <c r="A32" s="214"/>
      <c r="B32" s="122"/>
      <c r="G32" s="124"/>
      <c r="H32" s="124"/>
      <c r="I32" s="124"/>
      <c r="J32" s="124"/>
      <c r="K32" s="124"/>
      <c r="L32" s="124"/>
      <c r="M32" s="124"/>
      <c r="N32" s="124"/>
      <c r="Q32" s="124"/>
    </row>
    <row r="33" spans="1:17" s="123" customFormat="1" ht="20.100000000000001" customHeight="1">
      <c r="A33" s="214"/>
      <c r="B33" s="122"/>
      <c r="C33" s="123" t="s">
        <v>80</v>
      </c>
      <c r="D33" s="123" t="s">
        <v>81</v>
      </c>
      <c r="G33" s="124"/>
      <c r="H33" s="124"/>
      <c r="I33" s="124"/>
      <c r="J33" s="124"/>
      <c r="K33" s="124"/>
      <c r="L33" s="124"/>
      <c r="M33" s="124"/>
      <c r="N33" s="124"/>
      <c r="Q33" s="124"/>
    </row>
    <row r="34" spans="1:17" s="123" customFormat="1" ht="20.100000000000001" customHeight="1">
      <c r="A34" s="214"/>
      <c r="B34" s="122"/>
      <c r="C34" s="123" t="s">
        <v>82</v>
      </c>
      <c r="D34" s="123" t="s">
        <v>83</v>
      </c>
      <c r="G34" s="124"/>
      <c r="H34" s="124"/>
      <c r="I34" s="124"/>
      <c r="J34" s="124"/>
      <c r="K34" s="124"/>
      <c r="L34" s="124"/>
      <c r="M34" s="124"/>
      <c r="N34" s="124"/>
      <c r="Q34" s="124"/>
    </row>
    <row r="35" spans="1:17" s="123" customFormat="1" ht="20.100000000000001" customHeight="1">
      <c r="A35" s="214"/>
      <c r="B35" s="122"/>
      <c r="C35" s="123" t="s">
        <v>84</v>
      </c>
      <c r="D35" s="123" t="s">
        <v>100</v>
      </c>
      <c r="G35" s="124"/>
      <c r="H35" s="124"/>
      <c r="I35" s="124"/>
      <c r="J35" s="124"/>
      <c r="K35" s="124"/>
      <c r="L35" s="124"/>
      <c r="M35" s="124"/>
      <c r="N35" s="124"/>
      <c r="Q35" s="124"/>
    </row>
    <row r="36" spans="1:17" s="123" customFormat="1" ht="20.100000000000001" customHeight="1">
      <c r="A36" s="214"/>
      <c r="B36" s="122"/>
      <c r="G36" s="124"/>
      <c r="H36" s="124"/>
      <c r="I36" s="124"/>
      <c r="J36" s="124"/>
      <c r="K36" s="124"/>
      <c r="L36" s="124"/>
      <c r="M36" s="124"/>
      <c r="N36" s="124"/>
      <c r="Q36" s="124"/>
    </row>
    <row r="37" spans="1:17" s="123" customFormat="1" ht="20.100000000000001" customHeight="1">
      <c r="A37" s="214"/>
      <c r="B37" s="122"/>
      <c r="G37" s="124"/>
      <c r="H37" s="124"/>
      <c r="I37" s="124"/>
      <c r="J37" s="124"/>
      <c r="K37" s="124"/>
      <c r="L37" s="124"/>
      <c r="M37" s="124"/>
      <c r="N37" s="124"/>
      <c r="Q37" s="124"/>
    </row>
    <row r="38" spans="1:17" s="123" customFormat="1" ht="20.100000000000001" customHeight="1">
      <c r="A38" s="214"/>
      <c r="B38" s="122"/>
      <c r="G38" s="124"/>
      <c r="H38" s="124"/>
      <c r="I38" s="124"/>
      <c r="J38" s="124"/>
      <c r="K38" s="124"/>
      <c r="L38" s="124"/>
      <c r="M38" s="124"/>
      <c r="N38" s="124"/>
      <c r="Q38" s="124"/>
    </row>
    <row r="39" spans="1:17" s="123" customFormat="1" ht="20.100000000000001" customHeight="1">
      <c r="A39" s="214"/>
      <c r="B39" s="122"/>
      <c r="G39" s="124"/>
      <c r="H39" s="124"/>
      <c r="I39" s="124"/>
      <c r="J39" s="124"/>
      <c r="K39" s="124"/>
      <c r="L39" s="124"/>
      <c r="M39" s="124"/>
      <c r="N39" s="124"/>
      <c r="Q39" s="124"/>
    </row>
    <row r="40" spans="1:17" s="123" customFormat="1" ht="20.100000000000001" customHeight="1">
      <c r="A40" s="214"/>
      <c r="B40" s="122"/>
      <c r="G40" s="124"/>
      <c r="H40" s="124"/>
      <c r="I40" s="124"/>
      <c r="J40" s="124"/>
      <c r="K40" s="124"/>
      <c r="L40" s="124"/>
      <c r="M40" s="124"/>
      <c r="N40" s="124"/>
      <c r="Q40" s="124"/>
    </row>
    <row r="41" spans="1:17" s="123" customFormat="1" ht="20.100000000000001" customHeight="1">
      <c r="A41" s="214"/>
      <c r="B41" s="122"/>
      <c r="G41" s="124"/>
      <c r="H41" s="124"/>
      <c r="I41" s="124"/>
      <c r="J41" s="124"/>
      <c r="K41" s="124"/>
      <c r="L41" s="124"/>
      <c r="M41" s="124"/>
      <c r="N41" s="124"/>
      <c r="Q41" s="124"/>
    </row>
    <row r="42" spans="1:17" s="123" customFormat="1" ht="20.100000000000001" customHeight="1">
      <c r="A42" s="214"/>
      <c r="B42" s="122"/>
      <c r="G42" s="124"/>
      <c r="H42" s="124"/>
      <c r="I42" s="124"/>
      <c r="J42" s="124"/>
      <c r="K42" s="124"/>
      <c r="L42" s="124"/>
      <c r="M42" s="124"/>
      <c r="N42" s="124"/>
      <c r="Q42" s="124"/>
    </row>
    <row r="43" spans="1:17" s="123" customFormat="1" ht="20.100000000000001" customHeight="1">
      <c r="A43" s="214"/>
      <c r="B43" s="122"/>
      <c r="G43" s="124"/>
      <c r="H43" s="124"/>
      <c r="I43" s="124"/>
      <c r="J43" s="124"/>
      <c r="K43" s="124"/>
      <c r="L43" s="124"/>
      <c r="M43" s="124"/>
      <c r="N43" s="124"/>
      <c r="Q43" s="124"/>
    </row>
    <row r="44" spans="1:17" s="123" customFormat="1" ht="20.100000000000001" customHeight="1">
      <c r="A44" s="214"/>
      <c r="B44" s="122"/>
      <c r="G44" s="124"/>
      <c r="H44" s="124"/>
      <c r="I44" s="124"/>
      <c r="J44" s="124"/>
      <c r="K44" s="124"/>
      <c r="L44" s="124"/>
      <c r="M44" s="124"/>
      <c r="N44" s="124"/>
      <c r="Q44" s="124"/>
    </row>
    <row r="45" spans="1:17" s="123" customFormat="1" ht="20.100000000000001" customHeight="1">
      <c r="A45" s="214"/>
      <c r="B45" s="122"/>
      <c r="G45" s="124"/>
      <c r="H45" s="124"/>
      <c r="I45" s="124"/>
      <c r="J45" s="124"/>
      <c r="K45" s="124"/>
      <c r="L45" s="124"/>
      <c r="M45" s="124"/>
      <c r="N45" s="124"/>
      <c r="Q45" s="124"/>
    </row>
    <row r="46" spans="1:17" s="123" customFormat="1" ht="20.100000000000001" customHeight="1">
      <c r="A46" s="214"/>
      <c r="B46" s="122"/>
      <c r="G46" s="124"/>
      <c r="H46" s="124"/>
      <c r="I46" s="124"/>
      <c r="J46" s="124"/>
      <c r="K46" s="124"/>
      <c r="L46" s="124"/>
      <c r="M46" s="124"/>
      <c r="N46" s="124"/>
      <c r="Q46" s="124"/>
    </row>
    <row r="47" spans="1:17" s="123" customFormat="1" ht="20.100000000000001" customHeight="1">
      <c r="A47" s="214"/>
      <c r="B47" s="122"/>
      <c r="G47" s="124"/>
      <c r="H47" s="124"/>
      <c r="I47" s="124"/>
      <c r="J47" s="124"/>
      <c r="K47" s="124"/>
      <c r="L47" s="124"/>
      <c r="M47" s="124"/>
      <c r="N47" s="124"/>
      <c r="Q47" s="124"/>
    </row>
    <row r="48" spans="1:17" s="123" customFormat="1" ht="20.100000000000001" customHeight="1">
      <c r="A48" s="214"/>
      <c r="B48" s="122"/>
      <c r="G48" s="124"/>
      <c r="H48" s="124"/>
      <c r="I48" s="124"/>
      <c r="J48" s="124"/>
      <c r="K48" s="124"/>
      <c r="L48" s="124"/>
      <c r="M48" s="124"/>
      <c r="N48" s="124"/>
      <c r="Q48" s="124"/>
    </row>
    <row r="49" spans="1:17" s="123" customFormat="1" ht="20.100000000000001" customHeight="1">
      <c r="A49" s="214"/>
      <c r="B49" s="122"/>
      <c r="G49" s="124"/>
      <c r="H49" s="124"/>
      <c r="I49" s="124"/>
      <c r="J49" s="124"/>
      <c r="K49" s="124"/>
      <c r="L49" s="124"/>
      <c r="M49" s="124"/>
      <c r="N49" s="124"/>
      <c r="Q49" s="124"/>
    </row>
    <row r="50" spans="1:17" s="123" customFormat="1" ht="20.100000000000001" customHeight="1">
      <c r="A50" s="214"/>
      <c r="B50" s="122"/>
      <c r="G50" s="124"/>
      <c r="H50" s="124"/>
      <c r="I50" s="124"/>
      <c r="J50" s="124"/>
      <c r="K50" s="124"/>
      <c r="L50" s="124"/>
      <c r="M50" s="124"/>
      <c r="N50" s="124"/>
      <c r="Q50" s="124"/>
    </row>
    <row r="51" spans="1:17" s="123" customFormat="1" ht="20.100000000000001" customHeight="1">
      <c r="A51" s="214"/>
      <c r="B51" s="122"/>
      <c r="G51" s="124"/>
      <c r="H51" s="124"/>
      <c r="I51" s="124"/>
      <c r="J51" s="124"/>
      <c r="K51" s="124"/>
      <c r="L51" s="124"/>
      <c r="M51" s="124"/>
      <c r="N51" s="124"/>
      <c r="Q51" s="124"/>
    </row>
    <row r="52" spans="1:17" s="123" customFormat="1" ht="20.100000000000001" customHeight="1">
      <c r="A52" s="214"/>
      <c r="B52" s="122"/>
      <c r="G52" s="124"/>
      <c r="H52" s="124"/>
      <c r="I52" s="124"/>
      <c r="J52" s="124"/>
      <c r="K52" s="124"/>
      <c r="L52" s="124"/>
      <c r="M52" s="124"/>
      <c r="N52" s="124"/>
      <c r="Q52" s="124"/>
    </row>
    <row r="53" spans="1:17" s="123" customFormat="1" ht="20.100000000000001" customHeight="1">
      <c r="A53" s="214"/>
      <c r="B53" s="122"/>
      <c r="G53" s="124"/>
      <c r="H53" s="124"/>
      <c r="I53" s="124"/>
      <c r="J53" s="124"/>
      <c r="K53" s="124"/>
      <c r="L53" s="124"/>
      <c r="M53" s="124"/>
      <c r="N53" s="124"/>
      <c r="Q53" s="124"/>
    </row>
    <row r="54" spans="1:17" s="123" customFormat="1" ht="20.100000000000001" customHeight="1">
      <c r="A54" s="214"/>
      <c r="B54" s="122"/>
      <c r="G54" s="124"/>
      <c r="H54" s="124"/>
      <c r="I54" s="124"/>
      <c r="J54" s="124"/>
      <c r="K54" s="124"/>
      <c r="L54" s="124"/>
      <c r="M54" s="124"/>
      <c r="N54" s="124"/>
      <c r="Q54" s="124"/>
    </row>
    <row r="55" spans="1:17" s="123" customFormat="1" ht="20.100000000000001" customHeight="1">
      <c r="A55" s="214"/>
      <c r="B55" s="122"/>
      <c r="G55" s="124"/>
      <c r="H55" s="124"/>
      <c r="I55" s="124"/>
      <c r="J55" s="124"/>
      <c r="K55" s="124"/>
      <c r="L55" s="124"/>
      <c r="M55" s="124"/>
      <c r="N55" s="124"/>
      <c r="Q55" s="124"/>
    </row>
    <row r="56" spans="1:17" s="123" customFormat="1" ht="19.899999999999999" customHeight="1">
      <c r="A56" s="214"/>
      <c r="B56" s="122"/>
      <c r="G56" s="124"/>
      <c r="H56" s="124"/>
      <c r="I56" s="124"/>
      <c r="J56" s="124"/>
      <c r="K56" s="124"/>
      <c r="L56" s="124"/>
      <c r="M56" s="124"/>
      <c r="N56" s="124"/>
      <c r="Q56" s="124"/>
    </row>
    <row r="57" spans="1:17" s="123" customFormat="1" ht="19.899999999999999" customHeight="1">
      <c r="A57" s="214"/>
      <c r="B57" s="122"/>
      <c r="G57" s="124"/>
      <c r="H57" s="124"/>
      <c r="I57" s="124"/>
      <c r="J57" s="124"/>
      <c r="K57" s="124"/>
      <c r="L57" s="124"/>
      <c r="M57" s="124"/>
      <c r="N57" s="124"/>
      <c r="Q57" s="124"/>
    </row>
    <row r="58" spans="1:17" s="123" customFormat="1" ht="19.899999999999999" customHeight="1">
      <c r="A58" s="214"/>
      <c r="B58" s="122"/>
      <c r="G58" s="124"/>
      <c r="H58" s="124"/>
      <c r="I58" s="124"/>
      <c r="J58" s="124"/>
      <c r="K58" s="124"/>
      <c r="L58" s="124"/>
      <c r="M58" s="124"/>
      <c r="N58" s="124"/>
      <c r="Q58" s="124"/>
    </row>
    <row r="59" spans="1:17" s="123" customFormat="1" ht="19.899999999999999" customHeight="1">
      <c r="A59" s="214"/>
      <c r="B59" s="122"/>
      <c r="G59" s="124"/>
      <c r="H59" s="124"/>
      <c r="I59" s="124"/>
      <c r="J59" s="124"/>
      <c r="K59" s="124"/>
      <c r="L59" s="124"/>
      <c r="M59" s="124"/>
      <c r="N59" s="124"/>
      <c r="Q59" s="124"/>
    </row>
    <row r="60" spans="1:17" s="123" customFormat="1" ht="19.899999999999999" customHeight="1">
      <c r="A60" s="214"/>
      <c r="B60" s="122"/>
      <c r="G60" s="124"/>
      <c r="H60" s="124"/>
      <c r="I60" s="124"/>
      <c r="J60" s="124"/>
      <c r="K60" s="124"/>
      <c r="L60" s="124"/>
      <c r="M60" s="124"/>
      <c r="N60" s="124"/>
      <c r="Q60" s="124"/>
    </row>
    <row r="61" spans="1:17" s="123" customFormat="1" ht="19.899999999999999" customHeight="1">
      <c r="A61" s="214"/>
      <c r="B61" s="122"/>
      <c r="G61" s="124"/>
      <c r="H61" s="124"/>
      <c r="I61" s="124"/>
      <c r="J61" s="124"/>
      <c r="K61" s="124"/>
      <c r="L61" s="124"/>
      <c r="M61" s="124"/>
      <c r="N61" s="124"/>
      <c r="Q61" s="124"/>
    </row>
    <row r="62" spans="1:17" s="123" customFormat="1" ht="19.899999999999999" customHeight="1">
      <c r="A62" s="214"/>
      <c r="B62" s="122"/>
      <c r="G62" s="124"/>
      <c r="H62" s="124"/>
      <c r="I62" s="124"/>
      <c r="J62" s="124"/>
      <c r="K62" s="124"/>
      <c r="L62" s="124"/>
      <c r="M62" s="124"/>
      <c r="N62" s="124"/>
      <c r="Q62" s="124"/>
    </row>
    <row r="63" spans="1:17" s="123" customFormat="1" ht="19.899999999999999" customHeight="1">
      <c r="A63" s="214"/>
      <c r="B63" s="122"/>
      <c r="G63" s="124"/>
      <c r="H63" s="124"/>
      <c r="I63" s="124"/>
      <c r="J63" s="124"/>
      <c r="K63" s="124"/>
      <c r="L63" s="124"/>
      <c r="M63" s="124"/>
      <c r="N63" s="124"/>
      <c r="Q63" s="124"/>
    </row>
    <row r="64" spans="1:17" s="123" customFormat="1" ht="19.899999999999999" customHeight="1">
      <c r="A64" s="214"/>
      <c r="B64" s="122"/>
      <c r="G64" s="124"/>
      <c r="H64" s="124"/>
      <c r="I64" s="124"/>
      <c r="J64" s="124"/>
      <c r="K64" s="124"/>
      <c r="L64" s="124"/>
      <c r="M64" s="124"/>
      <c r="N64" s="124"/>
      <c r="Q64" s="124"/>
    </row>
    <row r="65" spans="1:17" s="123" customFormat="1" ht="19.899999999999999" customHeight="1">
      <c r="A65" s="214"/>
      <c r="B65" s="122"/>
      <c r="G65" s="124"/>
      <c r="H65" s="124"/>
      <c r="I65" s="124"/>
      <c r="J65" s="124"/>
      <c r="K65" s="124"/>
      <c r="L65" s="124"/>
      <c r="M65" s="124"/>
      <c r="N65" s="124"/>
      <c r="Q65" s="124"/>
    </row>
    <row r="66" spans="1:17" s="123" customFormat="1" ht="19.899999999999999" customHeight="1">
      <c r="A66" s="214"/>
      <c r="B66" s="122"/>
      <c r="G66" s="124"/>
      <c r="H66" s="124"/>
      <c r="I66" s="124"/>
      <c r="J66" s="124"/>
      <c r="K66" s="124"/>
      <c r="L66" s="124"/>
      <c r="M66" s="124"/>
      <c r="N66" s="124"/>
      <c r="Q66" s="124"/>
    </row>
    <row r="67" spans="1:17" s="123" customFormat="1" ht="19.899999999999999" customHeight="1">
      <c r="A67" s="214"/>
      <c r="B67" s="122"/>
      <c r="G67" s="124"/>
      <c r="H67" s="124"/>
      <c r="I67" s="124"/>
      <c r="J67" s="124"/>
      <c r="K67" s="124"/>
      <c r="L67" s="124"/>
      <c r="M67" s="124"/>
      <c r="N67" s="124"/>
      <c r="Q67" s="124"/>
    </row>
    <row r="68" spans="1:17" s="123" customFormat="1" ht="19.899999999999999" customHeight="1">
      <c r="A68" s="214"/>
      <c r="B68" s="122"/>
      <c r="G68" s="124"/>
      <c r="H68" s="124"/>
      <c r="I68" s="124"/>
      <c r="J68" s="124"/>
      <c r="K68" s="124"/>
      <c r="L68" s="124"/>
      <c r="M68" s="124"/>
      <c r="N68" s="124"/>
      <c r="Q68" s="124"/>
    </row>
    <row r="69" spans="1:17" s="123" customFormat="1" ht="19.899999999999999" customHeight="1">
      <c r="A69" s="214"/>
      <c r="B69" s="122"/>
      <c r="G69" s="124"/>
      <c r="H69" s="124"/>
      <c r="I69" s="124"/>
      <c r="J69" s="124"/>
      <c r="K69" s="124"/>
      <c r="L69" s="124"/>
      <c r="M69" s="124"/>
      <c r="N69" s="124"/>
      <c r="Q69" s="124"/>
    </row>
    <row r="70" spans="1:17" s="123" customFormat="1" ht="19.899999999999999" customHeight="1">
      <c r="A70" s="214"/>
      <c r="B70" s="122"/>
      <c r="G70" s="124"/>
      <c r="H70" s="124"/>
      <c r="I70" s="124"/>
      <c r="J70" s="124"/>
      <c r="K70" s="124"/>
      <c r="L70" s="124"/>
      <c r="M70" s="124"/>
      <c r="N70" s="124"/>
      <c r="Q70" s="124"/>
    </row>
    <row r="71" spans="1:17" s="123" customFormat="1" ht="19.899999999999999" customHeight="1">
      <c r="A71" s="214"/>
      <c r="B71" s="122"/>
      <c r="G71" s="124"/>
      <c r="H71" s="124"/>
      <c r="I71" s="124"/>
      <c r="J71" s="124"/>
      <c r="K71" s="124"/>
      <c r="L71" s="124"/>
      <c r="M71" s="124"/>
      <c r="N71" s="124"/>
      <c r="Q71" s="124"/>
    </row>
    <row r="72" spans="1:17" s="123" customFormat="1" ht="19.899999999999999" customHeight="1">
      <c r="A72" s="214"/>
      <c r="B72" s="122"/>
      <c r="G72" s="124"/>
      <c r="H72" s="124"/>
      <c r="I72" s="124"/>
      <c r="J72" s="124"/>
      <c r="K72" s="124"/>
      <c r="L72" s="124"/>
      <c r="M72" s="124"/>
      <c r="N72" s="124"/>
      <c r="Q72" s="124"/>
    </row>
    <row r="73" spans="1:17" s="123" customFormat="1" ht="19.899999999999999" customHeight="1">
      <c r="A73" s="214"/>
      <c r="B73" s="122"/>
      <c r="G73" s="124"/>
      <c r="H73" s="124"/>
      <c r="I73" s="124"/>
      <c r="J73" s="124"/>
      <c r="K73" s="124"/>
      <c r="L73" s="124"/>
      <c r="M73" s="124"/>
      <c r="N73" s="124"/>
      <c r="Q73" s="124"/>
    </row>
    <row r="74" spans="1:17" s="123" customFormat="1" ht="19.899999999999999" customHeight="1">
      <c r="A74" s="214"/>
      <c r="B74" s="122"/>
      <c r="G74" s="124"/>
      <c r="H74" s="124"/>
      <c r="I74" s="124"/>
      <c r="J74" s="124"/>
      <c r="K74" s="124"/>
      <c r="L74" s="124"/>
      <c r="M74" s="124"/>
      <c r="N74" s="124"/>
      <c r="Q74" s="124"/>
    </row>
    <row r="75" spans="1:17" s="123" customFormat="1" ht="19.899999999999999" customHeight="1">
      <c r="A75" s="214"/>
      <c r="B75" s="122"/>
      <c r="G75" s="124"/>
      <c r="H75" s="124"/>
      <c r="I75" s="124"/>
      <c r="J75" s="124"/>
      <c r="K75" s="124"/>
      <c r="L75" s="124"/>
      <c r="M75" s="124"/>
      <c r="N75" s="124"/>
      <c r="Q75" s="124"/>
    </row>
    <row r="76" spans="1:17" s="123" customFormat="1" ht="19.899999999999999" customHeight="1">
      <c r="A76" s="214"/>
      <c r="B76" s="122"/>
      <c r="G76" s="124"/>
      <c r="H76" s="124"/>
      <c r="I76" s="124"/>
      <c r="J76" s="124"/>
      <c r="K76" s="124"/>
      <c r="L76" s="124"/>
      <c r="M76" s="124"/>
      <c r="N76" s="124"/>
      <c r="Q76" s="124"/>
    </row>
    <row r="77" spans="1:17" s="123" customFormat="1" ht="19.899999999999999" customHeight="1">
      <c r="A77" s="214"/>
      <c r="B77" s="122"/>
      <c r="G77" s="124"/>
      <c r="H77" s="124"/>
      <c r="I77" s="124"/>
      <c r="J77" s="124"/>
      <c r="K77" s="124"/>
      <c r="L77" s="124"/>
      <c r="M77" s="124"/>
      <c r="N77" s="124"/>
      <c r="Q77" s="124"/>
    </row>
    <row r="78" spans="1:17" s="123" customFormat="1" ht="19.899999999999999" customHeight="1">
      <c r="A78" s="214"/>
      <c r="B78" s="122"/>
      <c r="G78" s="124"/>
      <c r="H78" s="124"/>
      <c r="I78" s="124"/>
      <c r="J78" s="124"/>
      <c r="K78" s="124"/>
      <c r="L78" s="124"/>
      <c r="M78" s="124"/>
      <c r="N78" s="124"/>
      <c r="Q78" s="124"/>
    </row>
    <row r="79" spans="1:17" s="123" customFormat="1" ht="19.899999999999999" customHeight="1">
      <c r="A79" s="214"/>
      <c r="B79" s="122"/>
      <c r="G79" s="124"/>
      <c r="H79" s="124"/>
      <c r="I79" s="124"/>
      <c r="J79" s="124"/>
      <c r="K79" s="124"/>
      <c r="L79" s="124"/>
      <c r="M79" s="124"/>
      <c r="N79" s="124"/>
      <c r="Q79" s="124"/>
    </row>
    <row r="80" spans="1:17" s="123" customFormat="1" ht="19.899999999999999" customHeight="1">
      <c r="A80" s="214"/>
      <c r="B80" s="122"/>
      <c r="G80" s="124"/>
      <c r="H80" s="124"/>
      <c r="I80" s="124"/>
      <c r="J80" s="124"/>
      <c r="K80" s="124"/>
      <c r="L80" s="124"/>
      <c r="M80" s="124"/>
      <c r="N80" s="124"/>
      <c r="Q80" s="124"/>
    </row>
    <row r="81" spans="1:18" s="123" customFormat="1" ht="19.899999999999999" customHeight="1">
      <c r="A81" s="214"/>
      <c r="B81" s="122"/>
      <c r="G81" s="124"/>
      <c r="H81" s="124"/>
      <c r="I81" s="124"/>
      <c r="J81" s="124"/>
      <c r="K81" s="124"/>
      <c r="L81" s="124"/>
      <c r="M81" s="124"/>
      <c r="N81" s="124"/>
      <c r="Q81" s="124"/>
    </row>
    <row r="82" spans="1:18" s="123" customFormat="1" ht="14.25">
      <c r="A82" s="214"/>
      <c r="B82" s="122"/>
      <c r="G82" s="124"/>
      <c r="H82" s="124"/>
      <c r="I82" s="124"/>
      <c r="J82" s="124"/>
      <c r="K82" s="124"/>
      <c r="L82" s="124"/>
      <c r="M82" s="124"/>
      <c r="N82" s="124"/>
      <c r="Q82" s="124"/>
    </row>
    <row r="83" spans="1:18" s="123" customFormat="1" ht="14.25">
      <c r="A83" s="214"/>
      <c r="B83" s="122"/>
      <c r="G83" s="124"/>
      <c r="H83" s="124"/>
      <c r="I83" s="124"/>
      <c r="J83" s="124"/>
      <c r="K83" s="124"/>
      <c r="L83" s="124"/>
      <c r="M83" s="124"/>
      <c r="N83" s="124"/>
      <c r="Q83" s="124"/>
    </row>
    <row r="84" spans="1:18" s="123" customFormat="1" ht="14.25">
      <c r="A84" s="214"/>
      <c r="B84" s="122"/>
      <c r="G84" s="124"/>
      <c r="H84" s="124"/>
      <c r="I84" s="124"/>
      <c r="J84" s="124"/>
      <c r="K84" s="124"/>
      <c r="L84" s="124"/>
      <c r="M84" s="124"/>
      <c r="N84" s="124"/>
      <c r="Q84" s="124"/>
    </row>
    <row r="85" spans="1:18" s="123" customFormat="1" ht="14.25">
      <c r="A85" s="214"/>
      <c r="B85" s="122"/>
      <c r="G85" s="124"/>
      <c r="H85" s="124"/>
      <c r="I85" s="124"/>
      <c r="J85" s="124"/>
      <c r="K85" s="124"/>
      <c r="L85" s="124"/>
      <c r="M85" s="124"/>
      <c r="N85" s="124"/>
      <c r="O85" s="213"/>
      <c r="Q85" s="124"/>
      <c r="R85" s="213"/>
    </row>
    <row r="86" spans="1:18" s="123" customFormat="1" ht="14.25">
      <c r="A86" s="214"/>
      <c r="B86" s="122"/>
      <c r="G86" s="124"/>
      <c r="H86" s="124"/>
      <c r="I86" s="124"/>
      <c r="J86" s="124"/>
      <c r="K86" s="124"/>
      <c r="L86" s="124"/>
      <c r="M86" s="124"/>
      <c r="N86" s="124"/>
      <c r="O86" s="213"/>
      <c r="Q86" s="124"/>
      <c r="R86" s="213"/>
    </row>
    <row r="87" spans="1:18" s="123" customFormat="1" ht="14.25">
      <c r="A87" s="214"/>
      <c r="B87" s="122"/>
      <c r="G87" s="124"/>
      <c r="H87" s="124"/>
      <c r="I87" s="124"/>
      <c r="J87" s="124"/>
      <c r="K87" s="124"/>
      <c r="L87" s="124"/>
      <c r="M87" s="124"/>
      <c r="N87" s="124"/>
      <c r="O87" s="213"/>
      <c r="Q87" s="124"/>
      <c r="R87" s="213"/>
    </row>
    <row r="88" spans="1:18" s="123" customFormat="1" ht="14.25">
      <c r="A88" s="214"/>
      <c r="B88" s="122"/>
      <c r="G88" s="124"/>
      <c r="H88" s="124"/>
      <c r="I88" s="124"/>
      <c r="J88" s="124"/>
      <c r="K88" s="124"/>
      <c r="L88" s="124"/>
      <c r="M88" s="124"/>
      <c r="N88" s="124"/>
      <c r="O88" s="213"/>
      <c r="Q88" s="124"/>
      <c r="R88" s="213"/>
    </row>
    <row r="89" spans="1:18" s="123" customFormat="1" ht="14.25">
      <c r="A89" s="214"/>
      <c r="B89" s="122"/>
      <c r="G89" s="124"/>
      <c r="H89" s="124"/>
      <c r="I89" s="124"/>
      <c r="J89" s="124"/>
      <c r="K89" s="124"/>
      <c r="L89" s="124"/>
      <c r="M89" s="124"/>
      <c r="N89" s="124"/>
      <c r="O89" s="213"/>
      <c r="Q89" s="124"/>
      <c r="R89" s="213"/>
    </row>
    <row r="90" spans="1:18" s="123" customFormat="1" ht="14.25">
      <c r="A90" s="214"/>
      <c r="B90" s="122"/>
      <c r="G90" s="124"/>
      <c r="H90" s="124"/>
      <c r="I90" s="124"/>
      <c r="J90" s="124"/>
      <c r="K90" s="124"/>
      <c r="L90" s="124"/>
      <c r="M90" s="124"/>
      <c r="N90" s="124"/>
      <c r="O90" s="213"/>
      <c r="Q90" s="124"/>
      <c r="R90" s="213"/>
    </row>
    <row r="91" spans="1:18" s="123" customFormat="1" ht="14.25">
      <c r="A91" s="214"/>
      <c r="B91" s="122"/>
      <c r="G91" s="124"/>
      <c r="H91" s="124"/>
      <c r="I91" s="124"/>
      <c r="J91" s="124"/>
      <c r="K91" s="124"/>
      <c r="L91" s="124"/>
      <c r="M91" s="124"/>
      <c r="N91" s="124"/>
      <c r="O91" s="213"/>
      <c r="Q91" s="124"/>
      <c r="R91" s="213"/>
    </row>
    <row r="92" spans="1:18" s="123" customFormat="1" ht="14.25">
      <c r="A92" s="214"/>
      <c r="B92" s="122"/>
      <c r="G92" s="124"/>
      <c r="H92" s="124"/>
      <c r="I92" s="124"/>
      <c r="J92" s="124"/>
      <c r="K92" s="124"/>
      <c r="L92" s="124"/>
      <c r="M92" s="124"/>
      <c r="N92" s="124"/>
      <c r="O92" s="213"/>
      <c r="Q92" s="124"/>
      <c r="R92" s="213"/>
    </row>
    <row r="93" spans="1:18" s="123" customFormat="1" ht="14.25">
      <c r="A93" s="214"/>
      <c r="B93" s="122"/>
      <c r="G93" s="124"/>
      <c r="H93" s="124"/>
      <c r="I93" s="124"/>
      <c r="J93" s="124"/>
      <c r="K93" s="124"/>
      <c r="L93" s="124"/>
      <c r="M93" s="124"/>
      <c r="N93" s="124"/>
      <c r="O93" s="213"/>
      <c r="Q93" s="124"/>
      <c r="R93" s="213"/>
    </row>
    <row r="94" spans="1:18" s="123" customFormat="1" ht="14.25">
      <c r="A94" s="214"/>
      <c r="B94" s="122"/>
      <c r="G94" s="124"/>
      <c r="H94" s="124"/>
      <c r="I94" s="124"/>
      <c r="J94" s="124"/>
      <c r="K94" s="124"/>
      <c r="L94" s="124"/>
      <c r="M94" s="124"/>
      <c r="N94" s="124"/>
      <c r="O94" s="213"/>
      <c r="Q94" s="124"/>
      <c r="R94" s="213"/>
    </row>
    <row r="95" spans="1:18" s="123" customFormat="1" ht="14.25">
      <c r="A95" s="214"/>
      <c r="B95" s="122"/>
      <c r="G95" s="124"/>
      <c r="H95" s="124"/>
      <c r="I95" s="124"/>
      <c r="J95" s="124"/>
      <c r="K95" s="124"/>
      <c r="L95" s="124"/>
      <c r="M95" s="124"/>
      <c r="N95" s="124"/>
      <c r="O95" s="213"/>
      <c r="Q95" s="124"/>
      <c r="R95" s="213"/>
    </row>
    <row r="96" spans="1:18" s="123" customFormat="1" ht="14.25">
      <c r="A96" s="214"/>
      <c r="B96" s="122"/>
      <c r="G96" s="124"/>
      <c r="H96" s="124"/>
      <c r="I96" s="124"/>
      <c r="J96" s="124"/>
      <c r="K96" s="124"/>
      <c r="L96" s="124"/>
      <c r="M96" s="124"/>
      <c r="N96" s="124"/>
      <c r="O96" s="213"/>
      <c r="Q96" s="124"/>
      <c r="R96" s="213"/>
    </row>
    <row r="97" spans="1:18" s="123" customFormat="1" ht="14.25">
      <c r="A97" s="214"/>
      <c r="B97" s="122"/>
      <c r="G97" s="124"/>
      <c r="H97" s="124"/>
      <c r="I97" s="124"/>
      <c r="J97" s="124"/>
      <c r="K97" s="124"/>
      <c r="L97" s="124"/>
      <c r="M97" s="124"/>
      <c r="N97" s="124"/>
      <c r="O97" s="213"/>
      <c r="Q97" s="124"/>
      <c r="R97" s="213"/>
    </row>
    <row r="98" spans="1:18" s="123" customFormat="1" ht="14.25">
      <c r="A98" s="214"/>
      <c r="B98" s="122"/>
      <c r="G98" s="124"/>
      <c r="H98" s="124"/>
      <c r="I98" s="124"/>
      <c r="J98" s="124"/>
      <c r="K98" s="124"/>
      <c r="L98" s="124"/>
      <c r="M98" s="124"/>
      <c r="N98" s="124"/>
      <c r="O98" s="213"/>
      <c r="Q98" s="124"/>
      <c r="R98" s="213"/>
    </row>
    <row r="99" spans="1:18" s="123" customFormat="1" ht="14.25">
      <c r="A99" s="214"/>
      <c r="B99" s="122"/>
      <c r="G99" s="124"/>
      <c r="H99" s="124"/>
      <c r="I99" s="124"/>
      <c r="J99" s="124"/>
      <c r="K99" s="124"/>
      <c r="L99" s="124"/>
      <c r="M99" s="124"/>
      <c r="N99" s="124"/>
      <c r="O99" s="213"/>
      <c r="Q99" s="124"/>
      <c r="R99" s="213"/>
    </row>
    <row r="100" spans="1:18" s="123" customFormat="1" ht="14.25">
      <c r="A100" s="214"/>
      <c r="B100" s="122"/>
      <c r="G100" s="124"/>
      <c r="H100" s="124"/>
      <c r="I100" s="124"/>
      <c r="J100" s="124"/>
      <c r="K100" s="124"/>
      <c r="L100" s="124"/>
      <c r="M100" s="124"/>
      <c r="N100" s="124"/>
      <c r="O100" s="213"/>
      <c r="Q100" s="124"/>
      <c r="R100" s="213"/>
    </row>
    <row r="101" spans="1:18" s="123" customFormat="1" ht="14.25">
      <c r="A101" s="214"/>
      <c r="B101" s="122"/>
      <c r="G101" s="124"/>
      <c r="H101" s="124"/>
      <c r="I101" s="124"/>
      <c r="J101" s="124"/>
      <c r="K101" s="124"/>
      <c r="L101" s="124"/>
      <c r="M101" s="124"/>
      <c r="N101" s="124"/>
      <c r="O101" s="213"/>
      <c r="Q101" s="124"/>
      <c r="R101" s="213"/>
    </row>
    <row r="102" spans="1:18" s="123" customFormat="1" ht="14.25">
      <c r="A102" s="214"/>
      <c r="B102" s="122"/>
      <c r="G102" s="124"/>
      <c r="H102" s="124"/>
      <c r="I102" s="124"/>
      <c r="J102" s="124"/>
      <c r="K102" s="124"/>
      <c r="L102" s="124"/>
      <c r="M102" s="124"/>
      <c r="N102" s="124"/>
      <c r="O102" s="213"/>
      <c r="Q102" s="124"/>
      <c r="R102" s="213"/>
    </row>
    <row r="103" spans="1:18" s="123" customFormat="1" ht="14.25">
      <c r="A103" s="214"/>
      <c r="B103" s="122"/>
      <c r="G103" s="124"/>
      <c r="H103" s="124"/>
      <c r="I103" s="124"/>
      <c r="J103" s="124"/>
      <c r="K103" s="124"/>
      <c r="L103" s="124"/>
      <c r="M103" s="124"/>
      <c r="N103" s="124"/>
      <c r="O103" s="213"/>
      <c r="Q103" s="124"/>
      <c r="R103" s="213"/>
    </row>
    <row r="104" spans="1:18" s="123" customFormat="1" ht="14.25">
      <c r="A104" s="214"/>
      <c r="B104" s="122"/>
      <c r="G104" s="124"/>
      <c r="H104" s="124"/>
      <c r="I104" s="124"/>
      <c r="J104" s="124"/>
      <c r="K104" s="124"/>
      <c r="L104" s="124"/>
      <c r="M104" s="124"/>
      <c r="N104" s="124"/>
      <c r="O104" s="213"/>
      <c r="Q104" s="124"/>
      <c r="R104" s="213"/>
    </row>
    <row r="105" spans="1:18" s="123" customFormat="1" ht="14.25">
      <c r="A105" s="214"/>
      <c r="B105" s="122"/>
      <c r="G105" s="124"/>
      <c r="H105" s="124"/>
      <c r="I105" s="124"/>
      <c r="J105" s="124"/>
      <c r="K105" s="124"/>
      <c r="L105" s="124"/>
      <c r="M105" s="124"/>
      <c r="N105" s="124"/>
      <c r="O105" s="213"/>
      <c r="Q105" s="124"/>
      <c r="R105" s="213"/>
    </row>
    <row r="106" spans="1:18" s="123" customFormat="1" ht="14.25">
      <c r="A106" s="214"/>
      <c r="B106" s="122"/>
      <c r="G106" s="124"/>
      <c r="H106" s="124"/>
      <c r="I106" s="124"/>
      <c r="J106" s="124"/>
      <c r="K106" s="124"/>
      <c r="L106" s="124"/>
      <c r="M106" s="124"/>
      <c r="N106" s="124"/>
      <c r="O106" s="213"/>
      <c r="Q106" s="124"/>
      <c r="R106" s="213"/>
    </row>
    <row r="107" spans="1:18" s="123" customFormat="1" ht="14.25">
      <c r="A107" s="214"/>
      <c r="B107" s="122"/>
      <c r="G107" s="124"/>
      <c r="H107" s="124"/>
      <c r="I107" s="124"/>
      <c r="J107" s="124"/>
      <c r="K107" s="124"/>
      <c r="L107" s="124"/>
      <c r="M107" s="124"/>
      <c r="N107" s="124"/>
      <c r="O107" s="213"/>
      <c r="Q107" s="124"/>
      <c r="R107" s="213"/>
    </row>
    <row r="108" spans="1:18" s="123" customFormat="1" ht="14.25">
      <c r="A108" s="214"/>
      <c r="B108" s="122"/>
      <c r="G108" s="124"/>
      <c r="H108" s="124"/>
      <c r="I108" s="124"/>
      <c r="J108" s="124"/>
      <c r="K108" s="124"/>
      <c r="L108" s="124"/>
      <c r="M108" s="124"/>
      <c r="N108" s="124"/>
      <c r="O108" s="213"/>
      <c r="Q108" s="124"/>
      <c r="R108" s="213"/>
    </row>
    <row r="109" spans="1:18" s="123" customFormat="1" ht="14.25">
      <c r="A109" s="214"/>
      <c r="B109" s="122"/>
      <c r="G109" s="124"/>
      <c r="H109" s="124"/>
      <c r="I109" s="124"/>
      <c r="J109" s="124"/>
      <c r="K109" s="124"/>
      <c r="L109" s="124"/>
      <c r="M109" s="124"/>
      <c r="N109" s="124"/>
      <c r="O109" s="213"/>
      <c r="Q109" s="124"/>
      <c r="R109" s="213"/>
    </row>
    <row r="110" spans="1:18" s="123" customFormat="1" ht="14.25">
      <c r="A110" s="214"/>
      <c r="B110" s="122"/>
      <c r="G110" s="124"/>
      <c r="H110" s="124"/>
      <c r="I110" s="124"/>
      <c r="J110" s="124"/>
      <c r="K110" s="124"/>
      <c r="L110" s="124"/>
      <c r="M110" s="124"/>
      <c r="N110" s="124"/>
      <c r="O110" s="213"/>
      <c r="Q110" s="124"/>
      <c r="R110" s="213"/>
    </row>
    <row r="111" spans="1:18" s="123" customFormat="1" ht="14.25">
      <c r="A111" s="214"/>
      <c r="B111" s="122"/>
      <c r="G111" s="124"/>
      <c r="H111" s="124"/>
      <c r="I111" s="124"/>
      <c r="J111" s="124"/>
      <c r="K111" s="124"/>
      <c r="L111" s="124"/>
      <c r="M111" s="124"/>
      <c r="N111" s="124"/>
      <c r="O111" s="213"/>
      <c r="Q111" s="124"/>
      <c r="R111" s="213"/>
    </row>
    <row r="112" spans="1:18" s="123" customFormat="1" ht="14.25">
      <c r="A112" s="214"/>
      <c r="B112" s="122"/>
      <c r="G112" s="124"/>
      <c r="H112" s="124"/>
      <c r="I112" s="124"/>
      <c r="J112" s="124"/>
      <c r="K112" s="124"/>
      <c r="L112" s="124"/>
      <c r="M112" s="124"/>
      <c r="N112" s="124"/>
      <c r="O112" s="213"/>
      <c r="Q112" s="124"/>
      <c r="R112" s="213"/>
    </row>
    <row r="113" spans="1:18" s="123" customFormat="1" ht="14.25">
      <c r="A113" s="214"/>
      <c r="B113" s="122"/>
      <c r="G113" s="124"/>
      <c r="H113" s="124"/>
      <c r="I113" s="124"/>
      <c r="J113" s="124"/>
      <c r="K113" s="124"/>
      <c r="L113" s="124"/>
      <c r="M113" s="124"/>
      <c r="N113" s="124"/>
      <c r="O113" s="213"/>
      <c r="Q113" s="124"/>
      <c r="R113" s="213"/>
    </row>
    <row r="114" spans="1:18" s="123" customFormat="1" ht="14.25">
      <c r="A114" s="214"/>
      <c r="B114" s="122"/>
      <c r="G114" s="124"/>
      <c r="H114" s="124"/>
      <c r="I114" s="124"/>
      <c r="J114" s="124"/>
      <c r="K114" s="124"/>
      <c r="L114" s="124"/>
      <c r="M114" s="124"/>
      <c r="N114" s="124"/>
      <c r="O114" s="213"/>
      <c r="Q114" s="124"/>
      <c r="R114" s="213"/>
    </row>
    <row r="115" spans="1:18" s="123" customFormat="1" ht="14.25">
      <c r="A115" s="214"/>
      <c r="B115" s="122"/>
      <c r="G115" s="124"/>
      <c r="H115" s="124"/>
      <c r="I115" s="124"/>
      <c r="J115" s="124"/>
      <c r="K115" s="124"/>
      <c r="L115" s="124"/>
      <c r="M115" s="124"/>
      <c r="N115" s="124"/>
      <c r="O115" s="213"/>
      <c r="Q115" s="124"/>
      <c r="R115" s="213"/>
    </row>
    <row r="116" spans="1:18" s="123" customFormat="1" ht="14.25">
      <c r="A116" s="214"/>
      <c r="B116" s="122"/>
      <c r="G116" s="124"/>
      <c r="H116" s="124"/>
      <c r="I116" s="124"/>
      <c r="J116" s="124"/>
      <c r="K116" s="124"/>
      <c r="L116" s="124"/>
      <c r="M116" s="124"/>
      <c r="N116" s="124"/>
      <c r="O116" s="213"/>
      <c r="Q116" s="124"/>
      <c r="R116" s="213"/>
    </row>
    <row r="117" spans="1:18" s="123" customFormat="1" ht="14.25">
      <c r="A117" s="214"/>
      <c r="B117" s="122"/>
      <c r="G117" s="124"/>
      <c r="H117" s="124"/>
      <c r="I117" s="124"/>
      <c r="J117" s="124"/>
      <c r="K117" s="124"/>
      <c r="L117" s="124"/>
      <c r="M117" s="124"/>
      <c r="N117" s="124"/>
      <c r="O117" s="213"/>
      <c r="Q117" s="124"/>
      <c r="R117" s="213"/>
    </row>
    <row r="118" spans="1:18" s="123" customFormat="1" ht="14.25">
      <c r="A118" s="214"/>
      <c r="B118" s="122"/>
      <c r="G118" s="124"/>
      <c r="H118" s="124"/>
      <c r="I118" s="124"/>
      <c r="J118" s="124"/>
      <c r="K118" s="124"/>
      <c r="L118" s="124"/>
      <c r="M118" s="124"/>
      <c r="N118" s="124"/>
      <c r="O118" s="213"/>
      <c r="Q118" s="124"/>
      <c r="R118" s="213"/>
    </row>
    <row r="119" spans="1:18" s="123" customFormat="1" ht="14.25">
      <c r="A119" s="214"/>
      <c r="B119" s="122"/>
      <c r="G119" s="124"/>
      <c r="H119" s="124"/>
      <c r="I119" s="124"/>
      <c r="J119" s="124"/>
      <c r="K119" s="124"/>
      <c r="L119" s="124"/>
      <c r="M119" s="124"/>
      <c r="N119" s="124"/>
      <c r="O119" s="213"/>
      <c r="Q119" s="124"/>
      <c r="R119" s="213"/>
    </row>
    <row r="120" spans="1:18" s="123" customFormat="1" ht="14.25">
      <c r="A120" s="214"/>
      <c r="B120" s="122"/>
      <c r="G120" s="124"/>
      <c r="H120" s="124"/>
      <c r="I120" s="124"/>
      <c r="J120" s="124"/>
      <c r="K120" s="124"/>
      <c r="L120" s="124"/>
      <c r="M120" s="124"/>
      <c r="N120" s="124"/>
      <c r="O120" s="213"/>
      <c r="Q120" s="124"/>
      <c r="R120" s="213"/>
    </row>
    <row r="121" spans="1:18" s="123" customFormat="1" ht="14.25">
      <c r="A121" s="214"/>
      <c r="B121" s="122"/>
      <c r="G121" s="124"/>
      <c r="H121" s="124"/>
      <c r="I121" s="124"/>
      <c r="J121" s="124"/>
      <c r="K121" s="124"/>
      <c r="L121" s="124"/>
      <c r="M121" s="124"/>
      <c r="N121" s="124"/>
      <c r="O121" s="213"/>
      <c r="Q121" s="124"/>
      <c r="R121" s="213"/>
    </row>
    <row r="122" spans="1:18" s="123" customFormat="1" ht="14.25">
      <c r="A122" s="214"/>
      <c r="B122" s="122"/>
      <c r="G122" s="124"/>
      <c r="H122" s="124"/>
      <c r="I122" s="124"/>
      <c r="J122" s="124"/>
      <c r="K122" s="124"/>
      <c r="L122" s="124"/>
      <c r="M122" s="124"/>
      <c r="N122" s="124"/>
      <c r="O122" s="213"/>
      <c r="Q122" s="124"/>
      <c r="R122" s="213"/>
    </row>
    <row r="123" spans="1:18" s="123" customFormat="1" ht="14.25">
      <c r="A123" s="214"/>
      <c r="B123" s="122"/>
      <c r="G123" s="124"/>
      <c r="H123" s="124"/>
      <c r="I123" s="124"/>
      <c r="J123" s="124"/>
      <c r="K123" s="124"/>
      <c r="L123" s="124"/>
      <c r="M123" s="124"/>
      <c r="N123" s="124"/>
      <c r="O123" s="213"/>
      <c r="Q123" s="124"/>
      <c r="R123" s="213"/>
    </row>
    <row r="124" spans="1:18" s="123" customFormat="1" ht="14.25">
      <c r="A124" s="214"/>
      <c r="B124" s="122"/>
      <c r="G124" s="124"/>
      <c r="H124" s="124"/>
      <c r="I124" s="124"/>
      <c r="J124" s="124"/>
      <c r="K124" s="124"/>
      <c r="L124" s="124"/>
      <c r="M124" s="124"/>
      <c r="N124" s="124"/>
      <c r="O124" s="213"/>
      <c r="Q124" s="124"/>
      <c r="R124" s="213"/>
    </row>
    <row r="125" spans="1:18" s="123" customFormat="1" ht="14.25">
      <c r="A125" s="214"/>
      <c r="B125" s="122"/>
      <c r="G125" s="124"/>
      <c r="H125" s="124"/>
      <c r="I125" s="124"/>
      <c r="J125" s="124"/>
      <c r="K125" s="124"/>
      <c r="L125" s="124"/>
      <c r="M125" s="124"/>
      <c r="N125" s="124"/>
      <c r="O125" s="213"/>
      <c r="Q125" s="124"/>
      <c r="R125" s="213"/>
    </row>
    <row r="126" spans="1:18" s="123" customFormat="1" ht="14.25">
      <c r="A126" s="214"/>
      <c r="B126" s="122"/>
      <c r="G126" s="124"/>
      <c r="H126" s="124"/>
      <c r="I126" s="124"/>
      <c r="J126" s="124"/>
      <c r="K126" s="124"/>
      <c r="L126" s="124"/>
      <c r="M126" s="124"/>
      <c r="N126" s="124"/>
      <c r="O126" s="213"/>
      <c r="Q126" s="124"/>
      <c r="R126" s="213"/>
    </row>
    <row r="127" spans="1:18" s="123" customFormat="1" ht="14.25">
      <c r="A127" s="214"/>
      <c r="B127" s="122"/>
      <c r="G127" s="124"/>
      <c r="H127" s="124"/>
      <c r="I127" s="124"/>
      <c r="J127" s="124"/>
      <c r="K127" s="124"/>
      <c r="L127" s="124"/>
      <c r="M127" s="124"/>
      <c r="N127" s="124"/>
      <c r="O127" s="213"/>
      <c r="Q127" s="124"/>
      <c r="R127" s="213"/>
    </row>
    <row r="128" spans="1:18" s="123" customFormat="1" ht="14.25">
      <c r="A128" s="214"/>
      <c r="B128" s="122"/>
      <c r="G128" s="124"/>
      <c r="H128" s="124"/>
      <c r="I128" s="124"/>
      <c r="J128" s="124"/>
      <c r="K128" s="124"/>
      <c r="L128" s="124"/>
      <c r="M128" s="124"/>
      <c r="N128" s="124"/>
      <c r="O128" s="213"/>
      <c r="Q128" s="124"/>
      <c r="R128" s="213"/>
    </row>
    <row r="129" spans="1:18" s="123" customFormat="1" ht="14.25">
      <c r="A129" s="214"/>
      <c r="B129" s="122"/>
      <c r="G129" s="124"/>
      <c r="H129" s="124"/>
      <c r="I129" s="124"/>
      <c r="J129" s="124"/>
      <c r="K129" s="124"/>
      <c r="L129" s="124"/>
      <c r="M129" s="124"/>
      <c r="N129" s="124"/>
      <c r="O129" s="213"/>
      <c r="Q129" s="124"/>
      <c r="R129" s="213"/>
    </row>
  </sheetData>
  <mergeCells count="6">
    <mergeCell ref="D2:P2"/>
    <mergeCell ref="E4:N4"/>
    <mergeCell ref="E6:N6"/>
    <mergeCell ref="E7:N7"/>
    <mergeCell ref="D9:F9"/>
    <mergeCell ref="H9:P9"/>
  </mergeCells>
  <dataValidations count="2">
    <dataValidation type="list" allowBlank="1" showInputMessage="1" showErrorMessage="1" sqref="H12:P31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R12:R31">
      <formula1>"0,100,200,300,400,500,600,700,800,900"</formula1>
    </dataValidation>
  </dataValidations>
  <pageMargins left="0.27559055118110232" right="0.27559055118110232" top="0.82716535433070848" bottom="1.1811023622047243" header="0.43346456692913382" footer="0.78740157480314954"/>
  <pageSetup paperSize="0" scale="75" fitToWidth="0" fitToHeight="0" orientation="landscape" horizontalDpi="0" verticalDpi="0" copies="0"/>
  <headerFooter alignWithMargins="0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5</vt:i4>
      </vt:variant>
    </vt:vector>
  </HeadingPairs>
  <TitlesOfParts>
    <vt:vector size="14" baseType="lpstr">
      <vt:lpstr>Dati</vt:lpstr>
      <vt:lpstr>CONTI</vt:lpstr>
      <vt:lpstr>TIRO LIBERO M Dati</vt:lpstr>
      <vt:lpstr>TIRO LIBERO FEMMINILE DATI</vt:lpstr>
      <vt:lpstr>BIATHLON M Dati </vt:lpstr>
      <vt:lpstr>BIATHLON F Dati </vt:lpstr>
      <vt:lpstr>SUPERBIATHLON M Dati</vt:lpstr>
      <vt:lpstr>SUPERBIATHLON F Dati</vt:lpstr>
      <vt:lpstr>STAFFETTA Dati</vt:lpstr>
      <vt:lpstr>'BIATHLON F Dati '!Area_stampa</vt:lpstr>
      <vt:lpstr>CONTI!Area_stampa</vt:lpstr>
      <vt:lpstr>'SUPERBIATHLON F Dati'!Area_stampa</vt:lpstr>
      <vt:lpstr>'SUPERBIATHLON M Dati'!Area_stampa</vt:lpstr>
      <vt:lpstr>'TIRO LIBERO FEMMINILE DATI'!Area_stampa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Barbero</dc:creator>
  <cp:lastModifiedBy>SM</cp:lastModifiedBy>
  <cp:revision>23</cp:revision>
  <cp:lastPrinted>2019-04-07T09:17:21Z</cp:lastPrinted>
  <dcterms:created xsi:type="dcterms:W3CDTF">1996-11-05T10:16:36Z</dcterms:created>
  <dcterms:modified xsi:type="dcterms:W3CDTF">2022-02-08T06:58:52Z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