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5360" windowHeight="7755" firstSheet="3" activeTab="4"/>
  </bookViews>
  <sheets>
    <sheet name="TL Femm" sheetId="1" r:id="rId1"/>
    <sheet name="TL Mas" sheetId="2" r:id="rId2"/>
    <sheet name="Staffetta" sheetId="3" r:id="rId3"/>
    <sheet name="Biathlon M" sheetId="4" r:id="rId4"/>
    <sheet name="Biathlon F" sheetId="5" r:id="rId5"/>
    <sheet name="SBiathlon M" sheetId="6" r:id="rId6"/>
    <sheet name="SBiathlon F" sheetId="7" r:id="rId7"/>
  </sheets>
  <externalReferences>
    <externalReference r:id="rId8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5" l="1"/>
  <c r="F9" i="1"/>
  <c r="K19" i="7" l="1"/>
  <c r="N19" i="7" s="1"/>
  <c r="K18" i="7"/>
  <c r="N18" i="7" s="1"/>
  <c r="K17" i="7"/>
  <c r="N17" i="7" s="1"/>
  <c r="K16" i="7"/>
  <c r="N16" i="7" s="1"/>
  <c r="K15" i="7"/>
  <c r="N15" i="7" s="1"/>
  <c r="K14" i="7"/>
  <c r="N14" i="7" s="1"/>
  <c r="K34" i="6"/>
  <c r="N34" i="6" s="1"/>
  <c r="K33" i="6"/>
  <c r="N33" i="6" s="1"/>
  <c r="K32" i="6"/>
  <c r="N32" i="6" s="1"/>
  <c r="K31" i="6"/>
  <c r="N31" i="6" s="1"/>
  <c r="K30" i="6"/>
  <c r="N30" i="6" s="1"/>
  <c r="K29" i="6"/>
  <c r="N29" i="6" s="1"/>
  <c r="K28" i="6"/>
  <c r="N28" i="6" s="1"/>
  <c r="K27" i="6"/>
  <c r="N27" i="6" s="1"/>
  <c r="K26" i="6"/>
  <c r="N26" i="6" s="1"/>
  <c r="K25" i="6"/>
  <c r="N25" i="6" s="1"/>
  <c r="K24" i="6"/>
  <c r="N24" i="6" s="1"/>
  <c r="K23" i="6"/>
  <c r="N23" i="6" s="1"/>
  <c r="K22" i="6"/>
  <c r="N22" i="6" s="1"/>
  <c r="K21" i="6"/>
  <c r="N21" i="6" s="1"/>
  <c r="K20" i="6"/>
  <c r="N20" i="6" s="1"/>
  <c r="K19" i="6"/>
  <c r="N19" i="6" s="1"/>
  <c r="K18" i="6"/>
  <c r="N18" i="6" s="1"/>
  <c r="K17" i="6"/>
  <c r="N17" i="6" s="1"/>
  <c r="K16" i="6"/>
  <c r="N16" i="6" s="1"/>
  <c r="K15" i="6"/>
  <c r="N15" i="6" s="1"/>
  <c r="K14" i="6"/>
  <c r="N14" i="6" s="1"/>
  <c r="I17" i="5"/>
  <c r="M17" i="5" s="1"/>
  <c r="K17" i="5" s="1"/>
  <c r="L17" i="5" s="1"/>
  <c r="I16" i="5"/>
  <c r="M16" i="5" s="1"/>
  <c r="K16" i="5" s="1"/>
  <c r="L16" i="5" s="1"/>
  <c r="I15" i="5"/>
  <c r="M15" i="5" s="1"/>
  <c r="K15" i="5" s="1"/>
  <c r="L15" i="5" s="1"/>
  <c r="I14" i="5"/>
  <c r="M14" i="5" s="1"/>
  <c r="K14" i="5" s="1"/>
  <c r="L14" i="5" s="1"/>
  <c r="I13" i="5"/>
  <c r="M13" i="5" s="1"/>
  <c r="K13" i="5" s="1"/>
  <c r="L13" i="5" s="1"/>
  <c r="I12" i="5"/>
  <c r="M12" i="5" s="1"/>
  <c r="K12" i="5" s="1"/>
  <c r="L12" i="5" s="1"/>
  <c r="D6" i="5"/>
  <c r="D4" i="5"/>
  <c r="I32" i="4"/>
  <c r="M32" i="4" s="1"/>
  <c r="K32" i="4" s="1"/>
  <c r="L32" i="4" s="1"/>
  <c r="I31" i="4"/>
  <c r="M31" i="4" s="1"/>
  <c r="K31" i="4" s="1"/>
  <c r="L31" i="4" s="1"/>
  <c r="I30" i="4"/>
  <c r="M30" i="4" s="1"/>
  <c r="K30" i="4" s="1"/>
  <c r="L30" i="4" s="1"/>
  <c r="I29" i="4"/>
  <c r="M29" i="4" s="1"/>
  <c r="K29" i="4" s="1"/>
  <c r="L29" i="4" s="1"/>
  <c r="I28" i="4"/>
  <c r="M28" i="4" s="1"/>
  <c r="K28" i="4" s="1"/>
  <c r="L28" i="4" s="1"/>
  <c r="I27" i="4"/>
  <c r="M27" i="4" s="1"/>
  <c r="K27" i="4" s="1"/>
  <c r="L27" i="4" s="1"/>
  <c r="I26" i="4"/>
  <c r="M26" i="4" s="1"/>
  <c r="K26" i="4" s="1"/>
  <c r="L26" i="4" s="1"/>
  <c r="I25" i="4"/>
  <c r="M25" i="4" s="1"/>
  <c r="K25" i="4" s="1"/>
  <c r="L25" i="4" s="1"/>
  <c r="I24" i="4"/>
  <c r="M24" i="4" s="1"/>
  <c r="K24" i="4" s="1"/>
  <c r="L24" i="4" s="1"/>
  <c r="I23" i="4"/>
  <c r="M23" i="4" s="1"/>
  <c r="K23" i="4" s="1"/>
  <c r="L23" i="4" s="1"/>
  <c r="I22" i="4"/>
  <c r="M22" i="4" s="1"/>
  <c r="K22" i="4" s="1"/>
  <c r="L22" i="4" s="1"/>
  <c r="I21" i="4"/>
  <c r="M21" i="4" s="1"/>
  <c r="K21" i="4" s="1"/>
  <c r="L21" i="4" s="1"/>
  <c r="I20" i="4"/>
  <c r="M20" i="4" s="1"/>
  <c r="K20" i="4" s="1"/>
  <c r="L20" i="4" s="1"/>
  <c r="I19" i="4"/>
  <c r="M19" i="4" s="1"/>
  <c r="K19" i="4" s="1"/>
  <c r="L19" i="4" s="1"/>
  <c r="I18" i="4"/>
  <c r="M18" i="4" s="1"/>
  <c r="K18" i="4" s="1"/>
  <c r="L18" i="4" s="1"/>
  <c r="I17" i="4"/>
  <c r="M17" i="4" s="1"/>
  <c r="K17" i="4" s="1"/>
  <c r="L17" i="4" s="1"/>
  <c r="I16" i="4"/>
  <c r="M16" i="4" s="1"/>
  <c r="K16" i="4" s="1"/>
  <c r="L16" i="4" s="1"/>
  <c r="I15" i="4"/>
  <c r="M15" i="4" s="1"/>
  <c r="K15" i="4" s="1"/>
  <c r="L15" i="4" s="1"/>
  <c r="I14" i="4"/>
  <c r="M14" i="4" s="1"/>
  <c r="K14" i="4" s="1"/>
  <c r="L14" i="4" s="1"/>
  <c r="I13" i="4"/>
  <c r="M13" i="4" s="1"/>
  <c r="K13" i="4" s="1"/>
  <c r="L13" i="4" s="1"/>
  <c r="I12" i="4"/>
  <c r="M12" i="4" s="1"/>
  <c r="K12" i="4" s="1"/>
  <c r="L12" i="4" s="1"/>
  <c r="D7" i="4"/>
  <c r="D6" i="4"/>
  <c r="D4" i="4"/>
  <c r="H25" i="3"/>
  <c r="T25" i="3" s="1"/>
  <c r="U25" i="3" s="1"/>
  <c r="H24" i="3"/>
  <c r="T24" i="3" s="1"/>
  <c r="U24" i="3" s="1"/>
  <c r="T23" i="3"/>
  <c r="U23" i="3" s="1"/>
  <c r="H23" i="3"/>
  <c r="H22" i="3"/>
  <c r="T22" i="3" s="1"/>
  <c r="U22" i="3" s="1"/>
  <c r="H21" i="3"/>
  <c r="T21" i="3" s="1"/>
  <c r="U21" i="3" s="1"/>
  <c r="H20" i="3"/>
  <c r="T20" i="3" s="1"/>
  <c r="U20" i="3" s="1"/>
  <c r="H19" i="3"/>
  <c r="T19" i="3" s="1"/>
  <c r="U19" i="3" s="1"/>
  <c r="H18" i="3"/>
  <c r="T18" i="3" s="1"/>
  <c r="U18" i="3" s="1"/>
  <c r="H17" i="3"/>
  <c r="T17" i="3" s="1"/>
  <c r="U17" i="3" s="1"/>
  <c r="T16" i="3"/>
  <c r="U16" i="3" s="1"/>
  <c r="H16" i="3"/>
  <c r="J11" i="3"/>
  <c r="J9" i="3"/>
  <c r="H5" i="3"/>
  <c r="I39" i="2"/>
  <c r="S39" i="2" s="1"/>
  <c r="U39" i="2" s="1"/>
  <c r="I38" i="2"/>
  <c r="S38" i="2" s="1"/>
  <c r="U38" i="2" s="1"/>
  <c r="I37" i="2"/>
  <c r="S37" i="2" s="1"/>
  <c r="U37" i="2" s="1"/>
  <c r="I36" i="2"/>
  <c r="S36" i="2" s="1"/>
  <c r="U36" i="2" s="1"/>
  <c r="I35" i="2"/>
  <c r="S35" i="2" s="1"/>
  <c r="U35" i="2" s="1"/>
  <c r="I34" i="2"/>
  <c r="S34" i="2" s="1"/>
  <c r="U34" i="2" s="1"/>
  <c r="I33" i="2"/>
  <c r="S33" i="2" s="1"/>
  <c r="U33" i="2" s="1"/>
  <c r="I32" i="2"/>
  <c r="S32" i="2" s="1"/>
  <c r="U32" i="2" s="1"/>
  <c r="I31" i="2"/>
  <c r="S31" i="2" s="1"/>
  <c r="U31" i="2" s="1"/>
  <c r="I30" i="2"/>
  <c r="S30" i="2" s="1"/>
  <c r="U30" i="2" s="1"/>
  <c r="I29" i="2"/>
  <c r="S29" i="2" s="1"/>
  <c r="U29" i="2" s="1"/>
  <c r="I28" i="2"/>
  <c r="S28" i="2" s="1"/>
  <c r="U28" i="2" s="1"/>
  <c r="I27" i="2"/>
  <c r="S27" i="2" s="1"/>
  <c r="U27" i="2" s="1"/>
  <c r="I26" i="2"/>
  <c r="S26" i="2" s="1"/>
  <c r="U26" i="2" s="1"/>
  <c r="I25" i="2"/>
  <c r="S25" i="2" s="1"/>
  <c r="U25" i="2" s="1"/>
  <c r="I24" i="2"/>
  <c r="S24" i="2" s="1"/>
  <c r="U24" i="2" s="1"/>
  <c r="I23" i="2"/>
  <c r="S23" i="2" s="1"/>
  <c r="U23" i="2" s="1"/>
  <c r="I22" i="2"/>
  <c r="S22" i="2" s="1"/>
  <c r="U22" i="2" s="1"/>
  <c r="I21" i="2"/>
  <c r="S21" i="2" s="1"/>
  <c r="U21" i="2" s="1"/>
  <c r="I20" i="2"/>
  <c r="S20" i="2" s="1"/>
  <c r="U20" i="2" s="1"/>
  <c r="I19" i="2"/>
  <c r="S19" i="2" s="1"/>
  <c r="U19" i="2" s="1"/>
  <c r="I18" i="2"/>
  <c r="S18" i="2" s="1"/>
  <c r="U18" i="2" s="1"/>
  <c r="I17" i="2"/>
  <c r="S17" i="2" s="1"/>
  <c r="U17" i="2" s="1"/>
  <c r="I16" i="2"/>
  <c r="S16" i="2" s="1"/>
  <c r="U16" i="2" s="1"/>
  <c r="I11" i="2"/>
  <c r="I9" i="2"/>
  <c r="I5" i="2"/>
  <c r="S23" i="1"/>
  <c r="U23" i="1" s="1"/>
  <c r="I23" i="1"/>
  <c r="I22" i="1"/>
  <c r="S22" i="1" s="1"/>
  <c r="U22" i="1" s="1"/>
  <c r="I21" i="1"/>
  <c r="S21" i="1" s="1"/>
  <c r="U21" i="1" s="1"/>
  <c r="S20" i="1"/>
  <c r="U20" i="1" s="1"/>
  <c r="I20" i="1"/>
  <c r="I19" i="1"/>
  <c r="S19" i="1" s="1"/>
  <c r="U19" i="1" s="1"/>
  <c r="I18" i="1"/>
  <c r="S18" i="1" s="1"/>
  <c r="U18" i="1" s="1"/>
  <c r="I17" i="1"/>
  <c r="S17" i="1" s="1"/>
  <c r="U17" i="1" s="1"/>
  <c r="I16" i="1"/>
  <c r="S16" i="1" s="1"/>
  <c r="U16" i="1" s="1"/>
  <c r="F11" i="1"/>
  <c r="F5" i="1"/>
</calcChain>
</file>

<file path=xl/comments1.xml><?xml version="1.0" encoding="utf-8"?>
<comments xmlns="http://schemas.openxmlformats.org/spreadsheetml/2006/main">
  <authors>
    <author>Autore</author>
  </authors>
  <commentList>
    <comment ref="F13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3" authorId="0" shapeId="0">
      <text>
        <r>
          <rPr>
            <b/>
            <sz val="8"/>
            <color indexed="81"/>
            <rFont val="Tahoma"/>
            <family val="2"/>
          </rPr>
          <t>Inserire i tempi forniti dai Cronometristi</t>
        </r>
      </text>
    </comment>
    <comment ref="T13" authorId="0" shapeId="0">
      <text>
        <r>
          <rPr>
            <b/>
            <sz val="8"/>
            <color indexed="81"/>
            <rFont val="Tahoma"/>
            <family val="2"/>
          </rPr>
          <t>Per ogni superamento della linea di tiro addebitare 50 punti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Autore</author>
  </authors>
  <commentList>
    <comment ref="F13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3" authorId="0" shapeId="0">
      <text>
        <r>
          <rPr>
            <b/>
            <sz val="8"/>
            <color indexed="81"/>
            <rFont val="Tahoma"/>
            <family val="2"/>
          </rPr>
          <t>Inserire i tempi forniti dai Cronometristi</t>
        </r>
      </text>
    </comment>
    <comment ref="S13" authorId="0" shapeId="0">
      <text>
        <r>
          <rPr>
            <b/>
            <sz val="8"/>
            <color indexed="81"/>
            <rFont val="Tahoma"/>
            <family val="2"/>
          </rPr>
          <t>Per ogni superamento della linea di tiro addebitare 50 punti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T13" authorId="0" shapeId="0">
      <text>
        <r>
          <rPr>
            <b/>
            <sz val="8"/>
            <color indexed="81"/>
            <rFont val="Tahoma"/>
            <family val="2"/>
          </rPr>
          <t>Per ogni superamento della linea di tiro addebitare 50 punti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Autore</author>
  </authors>
  <commentList>
    <comment ref="E13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3" authorId="0" shapeId="0">
      <text>
        <r>
          <rPr>
            <b/>
            <sz val="8"/>
            <color indexed="81"/>
            <rFont val="Tahoma"/>
            <family val="2"/>
          </rPr>
          <t>Inserire i tempi forniti dai Cronometristi</t>
        </r>
      </text>
    </comment>
    <comment ref="R13" authorId="0" shapeId="0">
      <text>
        <r>
          <rPr>
            <b/>
            <sz val="8"/>
            <color indexed="81"/>
            <rFont val="Tahoma"/>
            <family val="2"/>
          </rPr>
          <t>Per ogni superamento della linea di tiro al momento dello sparo e il non alzare la mano al termine della prova penalizzare con 100 punti ogni infrazione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14" authorId="0" shapeId="0">
      <text>
        <r>
          <rPr>
            <b/>
            <sz val="8"/>
            <color indexed="81"/>
            <rFont val="Tahoma"/>
            <family val="2"/>
          </rPr>
          <t>Non utilizzare (non ci sono più le penalità nella Staffetta)</t>
        </r>
      </text>
    </comment>
  </commentList>
</comments>
</file>

<file path=xl/comments4.xml><?xml version="1.0" encoding="utf-8"?>
<comments xmlns="http://schemas.openxmlformats.org/spreadsheetml/2006/main">
  <authors>
    <author>Autore</author>
  </authors>
  <commentList>
    <comment ref="I10" authorId="0" shapeId="0">
      <text>
        <r>
          <rPr>
            <b/>
            <sz val="8"/>
            <color indexed="81"/>
            <rFont val="Tahoma"/>
            <family val="2"/>
          </rPr>
          <t>Inserire qui i tempi forniti dai cronometristi</t>
        </r>
      </text>
    </comment>
    <comment ref="J10" authorId="0" shapeId="0">
      <text>
        <r>
          <rPr>
            <b/>
            <sz val="8"/>
            <color indexed="81"/>
            <rFont val="Tahoma"/>
            <family val="2"/>
          </rPr>
          <t>Per ogni superamento della linea di tiro, addebitare 30sec/tiro</t>
        </r>
      </text>
    </comment>
  </commentList>
</comments>
</file>

<file path=xl/comments5.xml><?xml version="1.0" encoding="utf-8"?>
<comments xmlns="http://schemas.openxmlformats.org/spreadsheetml/2006/main">
  <authors>
    <author>Autore</author>
  </authors>
  <commentList>
    <comment ref="I10" authorId="0" shapeId="0">
      <text>
        <r>
          <rPr>
            <b/>
            <sz val="8"/>
            <color indexed="81"/>
            <rFont val="Tahoma"/>
            <family val="2"/>
          </rPr>
          <t>Inserire qui i tempi forniti dai cronometristi</t>
        </r>
      </text>
    </comment>
    <comment ref="J10" authorId="0" shapeId="0">
      <text>
        <r>
          <rPr>
            <b/>
            <sz val="8"/>
            <color indexed="81"/>
            <rFont val="Tahoma"/>
            <family val="2"/>
          </rPr>
          <t>Per ogni superamento della linea di tiro, addebitare 30sec/tiro</t>
        </r>
      </text>
    </comment>
  </commentList>
</comments>
</file>

<file path=xl/comments6.xml><?xml version="1.0" encoding="utf-8"?>
<comments xmlns="http://schemas.openxmlformats.org/spreadsheetml/2006/main">
  <authors>
    <author>Autore</author>
  </authors>
  <commentList>
    <comment ref="H12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Autore</author>
  </authors>
  <commentList>
    <comment ref="H12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<sst xmlns="http://schemas.openxmlformats.org/spreadsheetml/2006/main" count="431" uniqueCount="143">
  <si>
    <t>Ordina Classifica</t>
  </si>
  <si>
    <t>CTRL + MAIUSC + B</t>
  </si>
  <si>
    <t>TIRO LIBERO FEMMINILE</t>
  </si>
  <si>
    <t>N.</t>
  </si>
  <si>
    <t>ATLETA</t>
  </si>
  <si>
    <t>SOCIETA'</t>
  </si>
  <si>
    <t>Tempo rilevato             Min Sec Cen</t>
  </si>
  <si>
    <t xml:space="preserve">TEMPO IN SECONDI    </t>
  </si>
  <si>
    <t>PUNTEGGIO TIRI</t>
  </si>
  <si>
    <t xml:space="preserve">PENALITA' TEMPO           </t>
  </si>
  <si>
    <t xml:space="preserve">PENALITA'           </t>
  </si>
  <si>
    <t>TOTALE</t>
  </si>
  <si>
    <t xml:space="preserve"> 1° Tiro</t>
  </si>
  <si>
    <t xml:space="preserve"> 2° Tiro</t>
  </si>
  <si>
    <t xml:space="preserve"> 3° Tiro</t>
  </si>
  <si>
    <t xml:space="preserve"> 4° Tiro</t>
  </si>
  <si>
    <t xml:space="preserve"> 5° Tiro</t>
  </si>
  <si>
    <t xml:space="preserve"> 6° Tiro</t>
  </si>
  <si>
    <t xml:space="preserve"> 7° Tiro</t>
  </si>
  <si>
    <t xml:space="preserve"> 8° Tiro</t>
  </si>
  <si>
    <t xml:space="preserve"> 9° Tiro</t>
  </si>
  <si>
    <t>1°</t>
  </si>
  <si>
    <t>Cendron Gaia</t>
  </si>
  <si>
    <t>Circolo Subacquei Biella</t>
  </si>
  <si>
    <t>2°</t>
  </si>
  <si>
    <t>Stella Fabiola</t>
  </si>
  <si>
    <t>Eridania Sub</t>
  </si>
  <si>
    <t>3°</t>
  </si>
  <si>
    <t>Fornaciari Rosa</t>
  </si>
  <si>
    <t>Sub Mares Lucca</t>
  </si>
  <si>
    <t>4°</t>
  </si>
  <si>
    <t>Vagelli Catia</t>
  </si>
  <si>
    <t>5°</t>
  </si>
  <si>
    <t>Strona Paola</t>
  </si>
  <si>
    <t>6°</t>
  </si>
  <si>
    <t xml:space="preserve">Bressan Doria </t>
  </si>
  <si>
    <t>H2O &amp; Co Sport and Fun</t>
  </si>
  <si>
    <t>7°</t>
  </si>
  <si>
    <t>Maggiotti Sara</t>
  </si>
  <si>
    <t>RSM</t>
  </si>
  <si>
    <t>8°</t>
  </si>
  <si>
    <t>Santocono Evelina</t>
  </si>
  <si>
    <t xml:space="preserve">Data </t>
  </si>
  <si>
    <t>Giudice di Gara</t>
  </si>
  <si>
    <t>TIRO LIBERO MASCHILE</t>
  </si>
  <si>
    <t>Tempo rilevato             Min Sec Dec</t>
  </si>
  <si>
    <t xml:space="preserve">TEMPO IN SECONDI </t>
  </si>
  <si>
    <t>PENALITA'  TEMPO</t>
  </si>
  <si>
    <t xml:space="preserve">PENALITA'          </t>
  </si>
  <si>
    <t>Manzini Matteo</t>
  </si>
  <si>
    <t>NuotoSub Vignola</t>
  </si>
  <si>
    <t>Vizzini Maurizio</t>
  </si>
  <si>
    <t>Pianeta Olga Sub</t>
  </si>
  <si>
    <t>Meduri Giuseppe</t>
  </si>
  <si>
    <t>Sub Club Brescia</t>
  </si>
  <si>
    <t>Colosio Daniele</t>
  </si>
  <si>
    <t>Europa Sporting Club</t>
  </si>
  <si>
    <t>Vacondio Oreste</t>
  </si>
  <si>
    <t>Barbasso Carlo</t>
  </si>
  <si>
    <t>Eridania Sub Torino</t>
  </si>
  <si>
    <t>Battilomo Claudio</t>
  </si>
  <si>
    <t>Lo Piano Enzo</t>
  </si>
  <si>
    <t>9°</t>
  </si>
  <si>
    <t>Girolimetto Primo</t>
  </si>
  <si>
    <t>Amici Apnea</t>
  </si>
  <si>
    <t>10°</t>
  </si>
  <si>
    <t>Rezzi Alberto</t>
  </si>
  <si>
    <t>11°</t>
  </si>
  <si>
    <t>Rossi Alessio</t>
  </si>
  <si>
    <t>12°</t>
  </si>
  <si>
    <t>Bertin Cristiano</t>
  </si>
  <si>
    <t>13°</t>
  </si>
  <si>
    <t>Scattaretica Sisto</t>
  </si>
  <si>
    <t>14°</t>
  </si>
  <si>
    <t>DeLuca Annunziato</t>
  </si>
  <si>
    <t>15°</t>
  </si>
  <si>
    <t>Santolini Emanuel</t>
  </si>
  <si>
    <t>16°</t>
  </si>
  <si>
    <t>Mimotti Simone</t>
  </si>
  <si>
    <t>17°</t>
  </si>
  <si>
    <t>Alemanni Itio</t>
  </si>
  <si>
    <t>18°</t>
  </si>
  <si>
    <t>Specchiarelli Antonio</t>
  </si>
  <si>
    <t>19°</t>
  </si>
  <si>
    <t>Carmassi Gino</t>
  </si>
  <si>
    <t>20°</t>
  </si>
  <si>
    <t>Cendron Corrado</t>
  </si>
  <si>
    <t>21°</t>
  </si>
  <si>
    <t xml:space="preserve">Piras GianGiuseppe </t>
  </si>
  <si>
    <t>22°</t>
  </si>
  <si>
    <t>Singia Roberto</t>
  </si>
  <si>
    <t>23°</t>
  </si>
  <si>
    <t xml:space="preserve">Iob Alessandro </t>
  </si>
  <si>
    <t>24°</t>
  </si>
  <si>
    <t>Elies Giovanni</t>
  </si>
  <si>
    <t xml:space="preserve">STAFFETTA PER SOCIETA' </t>
  </si>
  <si>
    <t>CTRL + MAIUSC + E</t>
  </si>
  <si>
    <t>N°</t>
  </si>
  <si>
    <t>Tempo rilevato                        Min Sec Dec</t>
  </si>
  <si>
    <t>TEMPO       IN SEC.</t>
  </si>
  <si>
    <t xml:space="preserve">PENALITA'         </t>
  </si>
  <si>
    <t xml:space="preserve">TEMPO     PENALITA'   BONUS    </t>
  </si>
  <si>
    <t>PENALITA'</t>
  </si>
  <si>
    <t>Sub Mares Lucca B</t>
  </si>
  <si>
    <t>Sub Mares Lucca A</t>
  </si>
  <si>
    <t>Nuoto Sub Vignola</t>
  </si>
  <si>
    <t>FC</t>
  </si>
  <si>
    <t>RSM mista</t>
  </si>
  <si>
    <t>BIATHLON MASCHILE</t>
  </si>
  <si>
    <t>CTRL + MAIUSC + C</t>
  </si>
  <si>
    <t xml:space="preserve">                 SOCIETA'</t>
  </si>
  <si>
    <t>N° Tiri</t>
  </si>
  <si>
    <t>Tempo           min sec dec</t>
  </si>
  <si>
    <t>TEMPO           in sec.</t>
  </si>
  <si>
    <t>Penalità</t>
  </si>
  <si>
    <t>Penalità Tiri</t>
  </si>
  <si>
    <t>Totale                   Tiri</t>
  </si>
  <si>
    <t>Tempo totale</t>
  </si>
  <si>
    <t>Piras GianGiuseppe</t>
  </si>
  <si>
    <t xml:space="preserve">Santolini Emanuel </t>
  </si>
  <si>
    <t>NV</t>
  </si>
  <si>
    <t>BIATHLON FEMMINILE</t>
  </si>
  <si>
    <t>Data</t>
  </si>
  <si>
    <t>21° TROFEO ASD NUOTO SUB VIGNOLA</t>
  </si>
  <si>
    <t>1° Tiro</t>
  </si>
  <si>
    <t>2° Tiro</t>
  </si>
  <si>
    <t>3° Tiro</t>
  </si>
  <si>
    <t>Tempo rilevato             Min      Sec       Dec</t>
  </si>
  <si>
    <t>Tempo in secondi</t>
  </si>
  <si>
    <t>Penalità in secondi</t>
  </si>
  <si>
    <t>Penalità in punti</t>
  </si>
  <si>
    <t>Totale</t>
  </si>
  <si>
    <t>NP</t>
  </si>
  <si>
    <t>VIGNOLA,  10/11/2019</t>
  </si>
  <si>
    <t>Roberto Bortolotti</t>
  </si>
  <si>
    <t>Vignola, 10/11/2019</t>
  </si>
  <si>
    <t>Vignola,  10/11/2019</t>
  </si>
  <si>
    <t xml:space="preserve">Roberto Bortolotti </t>
  </si>
  <si>
    <t>GIUDICE</t>
  </si>
  <si>
    <t>DATA</t>
  </si>
  <si>
    <t xml:space="preserve">Data   </t>
  </si>
  <si>
    <t xml:space="preserve">SUPER BIATHLON MASCHILE </t>
  </si>
  <si>
    <t>VIGNOLA (MO)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</si>
</sst>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10]d\ mmmm\ yyyy;@"/>
    <numFmt numFmtId="165" formatCode="dd/mm/yy;@"/>
    <numFmt numFmtId="166" formatCode="0.0"/>
    <numFmt numFmtId="167" formatCode="[$-F800]dddd\,\ mmmm\ dd\,\ yyyy"/>
    <numFmt numFmtId="168" formatCode="_-[$€]\ * #,##0.00_-;\-[$€]\ * #,##0.00_-;_-[$€]\ * &quot;-&quot;??_-;_-@_-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12"/>
      <name val="Arial Narrow"/>
      <family val="2"/>
    </font>
    <font>
      <b/>
      <sz val="12"/>
      <color indexed="8"/>
      <name val="Arial"/>
      <family val="2"/>
    </font>
    <font>
      <b/>
      <sz val="12"/>
      <color indexed="12"/>
      <name val="Arial"/>
      <family val="2"/>
    </font>
    <font>
      <b/>
      <sz val="16"/>
      <color indexed="8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trike/>
      <sz val="10"/>
      <name val="Arial"/>
      <family val="2"/>
    </font>
    <font>
      <b/>
      <i/>
      <sz val="10"/>
      <name val="Arial"/>
      <family val="2"/>
    </font>
    <font>
      <b/>
      <sz val="16"/>
      <name val="Kunstler Script"/>
      <family val="4"/>
    </font>
    <font>
      <b/>
      <sz val="14"/>
      <name val="Kunstler Script"/>
      <family val="4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"/>
      <name val="Arial"/>
      <family val="2"/>
    </font>
    <font>
      <b/>
      <sz val="10"/>
      <color indexed="12"/>
      <name val="Arial"/>
      <family val="2"/>
    </font>
    <font>
      <b/>
      <sz val="9"/>
      <color theme="1"/>
      <name val="Calibri (Corpo)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26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4" fillId="0" borderId="0"/>
    <xf numFmtId="0" fontId="1" fillId="0" borderId="0"/>
    <xf numFmtId="0" fontId="1" fillId="0" borderId="0"/>
    <xf numFmtId="168" fontId="14" fillId="0" borderId="0" applyFont="0" applyFill="0" applyBorder="0" applyAlignment="0" applyProtection="0"/>
  </cellStyleXfs>
  <cellXfs count="34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6" fillId="2" borderId="1" xfId="0" applyFont="1" applyFill="1" applyBorder="1"/>
    <xf numFmtId="0" fontId="6" fillId="2" borderId="2" xfId="0" applyFont="1" applyFill="1" applyBorder="1"/>
    <xf numFmtId="0" fontId="7" fillId="0" borderId="0" xfId="0" applyFont="1" applyBorder="1" applyAlignment="1">
      <alignment vertical="center"/>
    </xf>
    <xf numFmtId="0" fontId="3" fillId="0" borderId="0" xfId="0" applyFont="1" applyFill="1"/>
    <xf numFmtId="0" fontId="6" fillId="2" borderId="3" xfId="0" applyFont="1" applyFill="1" applyBorder="1"/>
    <xf numFmtId="0" fontId="6" fillId="2" borderId="4" xfId="0" applyFont="1" applyFill="1" applyBorder="1"/>
    <xf numFmtId="0" fontId="3" fillId="0" borderId="0" xfId="0" applyFont="1" applyFill="1" applyAlignment="1"/>
    <xf numFmtId="0" fontId="7" fillId="0" borderId="0" xfId="0" applyFont="1" applyFill="1" applyBorder="1" applyAlignment="1"/>
    <xf numFmtId="0" fontId="7" fillId="0" borderId="0" xfId="0" applyFont="1" applyFill="1" applyAlignment="1">
      <alignment horizontal="center"/>
    </xf>
    <xf numFmtId="0" fontId="3" fillId="0" borderId="0" xfId="0" applyFont="1" applyBorder="1" applyAlignment="1"/>
    <xf numFmtId="164" fontId="3" fillId="0" borderId="0" xfId="0" applyNumberFormat="1" applyFont="1" applyAlignment="1"/>
    <xf numFmtId="164" fontId="8" fillId="0" borderId="0" xfId="0" applyNumberFormat="1" applyFont="1" applyAlignment="1">
      <alignment horizontal="center" vertical="center"/>
    </xf>
    <xf numFmtId="0" fontId="2" fillId="0" borderId="0" xfId="0" applyFont="1" applyFill="1"/>
    <xf numFmtId="14" fontId="3" fillId="0" borderId="0" xfId="0" applyNumberFormat="1" applyFont="1" applyFill="1" applyAlignment="1"/>
    <xf numFmtId="0" fontId="0" fillId="0" borderId="0" xfId="0" applyAlignment="1"/>
    <xf numFmtId="164" fontId="3" fillId="0" borderId="0" xfId="0" applyNumberFormat="1" applyFont="1" applyBorder="1" applyAlignment="1"/>
    <xf numFmtId="0" fontId="0" fillId="0" borderId="0" xfId="0" applyBorder="1" applyAlignment="1">
      <alignment horizontal="center"/>
    </xf>
    <xf numFmtId="1" fontId="6" fillId="5" borderId="19" xfId="0" applyNumberFormat="1" applyFont="1" applyFill="1" applyBorder="1" applyAlignment="1">
      <alignment horizontal="center" textRotation="90" wrapText="1"/>
    </xf>
    <xf numFmtId="1" fontId="6" fillId="5" borderId="20" xfId="0" applyNumberFormat="1" applyFont="1" applyFill="1" applyBorder="1" applyAlignment="1">
      <alignment horizontal="center" textRotation="90" wrapText="1"/>
    </xf>
    <xf numFmtId="1" fontId="6" fillId="5" borderId="21" xfId="0" applyNumberFormat="1" applyFont="1" applyFill="1" applyBorder="1" applyAlignment="1">
      <alignment horizontal="center" textRotation="90" wrapText="1"/>
    </xf>
    <xf numFmtId="1" fontId="6" fillId="5" borderId="22" xfId="0" applyNumberFormat="1" applyFont="1" applyFill="1" applyBorder="1" applyAlignment="1">
      <alignment horizontal="center" textRotation="90" wrapText="1"/>
    </xf>
    <xf numFmtId="0" fontId="13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wrapText="1"/>
    </xf>
    <xf numFmtId="0" fontId="9" fillId="0" borderId="24" xfId="0" applyFont="1" applyBorder="1" applyAlignment="1">
      <alignment vertical="center" wrapText="1"/>
    </xf>
    <xf numFmtId="0" fontId="9" fillId="0" borderId="25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9" fillId="0" borderId="26" xfId="0" applyFont="1" applyBorder="1" applyAlignment="1">
      <alignment vertical="center" wrapText="1"/>
    </xf>
    <xf numFmtId="0" fontId="3" fillId="0" borderId="27" xfId="0" applyFont="1" applyBorder="1" applyAlignment="1">
      <alignment horizontal="center"/>
    </xf>
    <xf numFmtId="0" fontId="0" fillId="0" borderId="1" xfId="0" applyBorder="1" applyAlignment="1"/>
    <xf numFmtId="0" fontId="14" fillId="0" borderId="27" xfId="0" applyFont="1" applyBorder="1" applyAlignment="1"/>
    <xf numFmtId="0" fontId="15" fillId="6" borderId="27" xfId="0" applyFont="1" applyFill="1" applyBorder="1" applyAlignment="1">
      <alignment horizontal="left"/>
    </xf>
    <xf numFmtId="0" fontId="6" fillId="0" borderId="28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1" fontId="0" fillId="0" borderId="27" xfId="0" applyNumberFormat="1" applyBorder="1" applyAlignment="1">
      <alignment horizontal="center"/>
    </xf>
    <xf numFmtId="1" fontId="0" fillId="0" borderId="28" xfId="0" applyNumberFormat="1" applyBorder="1" applyAlignment="1">
      <alignment horizontal="center"/>
    </xf>
    <xf numFmtId="1" fontId="0" fillId="0" borderId="29" xfId="0" applyNumberFormat="1" applyBorder="1" applyAlignment="1">
      <alignment horizontal="center"/>
    </xf>
    <xf numFmtId="1" fontId="0" fillId="0" borderId="30" xfId="0" applyNumberFormat="1" applyBorder="1" applyAlignment="1">
      <alignment horizontal="center"/>
    </xf>
    <xf numFmtId="1" fontId="0" fillId="0" borderId="31" xfId="0" applyNumberFormat="1" applyBorder="1" applyAlignment="1">
      <alignment horizontal="center"/>
    </xf>
    <xf numFmtId="1" fontId="3" fillId="0" borderId="27" xfId="0" applyNumberFormat="1" applyFon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32" xfId="0" applyBorder="1" applyAlignment="1"/>
    <xf numFmtId="0" fontId="15" fillId="6" borderId="33" xfId="0" applyFont="1" applyFill="1" applyBorder="1" applyAlignment="1">
      <alignment vertical="center" wrapText="1"/>
    </xf>
    <xf numFmtId="0" fontId="14" fillId="0" borderId="33" xfId="0" applyFont="1" applyBorder="1"/>
    <xf numFmtId="0" fontId="6" fillId="0" borderId="34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1" fontId="0" fillId="0" borderId="33" xfId="0" applyNumberFormat="1" applyBorder="1" applyAlignment="1">
      <alignment horizontal="center"/>
    </xf>
    <xf numFmtId="1" fontId="0" fillId="0" borderId="34" xfId="0" applyNumberFormat="1" applyBorder="1" applyAlignment="1">
      <alignment horizontal="center"/>
    </xf>
    <xf numFmtId="1" fontId="0" fillId="0" borderId="35" xfId="0" applyNumberFormat="1" applyBorder="1" applyAlignment="1">
      <alignment horizontal="center"/>
    </xf>
    <xf numFmtId="1" fontId="0" fillId="0" borderId="36" xfId="0" applyNumberFormat="1" applyBorder="1" applyAlignment="1">
      <alignment horizontal="center"/>
    </xf>
    <xf numFmtId="1" fontId="0" fillId="0" borderId="37" xfId="0" applyNumberFormat="1" applyBorder="1" applyAlignment="1">
      <alignment horizontal="center"/>
    </xf>
    <xf numFmtId="1" fontId="3" fillId="0" borderId="33" xfId="0" applyNumberFormat="1" applyFont="1" applyBorder="1" applyAlignment="1">
      <alignment horizontal="center"/>
    </xf>
    <xf numFmtId="0" fontId="0" fillId="0" borderId="0" xfId="0" applyBorder="1" applyAlignment="1"/>
    <xf numFmtId="0" fontId="6" fillId="0" borderId="34" xfId="0" applyFont="1" applyFill="1" applyBorder="1" applyAlignment="1">
      <alignment horizontal="center"/>
    </xf>
    <xf numFmtId="0" fontId="6" fillId="0" borderId="35" xfId="0" applyFont="1" applyFill="1" applyBorder="1" applyAlignment="1">
      <alignment horizontal="center"/>
    </xf>
    <xf numFmtId="0" fontId="6" fillId="0" borderId="36" xfId="0" applyFont="1" applyFill="1" applyBorder="1" applyAlignment="1">
      <alignment horizontal="center"/>
    </xf>
    <xf numFmtId="1" fontId="16" fillId="0" borderId="0" xfId="0" applyNumberFormat="1" applyFont="1" applyBorder="1" applyAlignment="1">
      <alignment horizontal="center"/>
    </xf>
    <xf numFmtId="0" fontId="15" fillId="6" borderId="33" xfId="0" applyFont="1" applyFill="1" applyBorder="1" applyAlignment="1">
      <alignment horizontal="left"/>
    </xf>
    <xf numFmtId="0" fontId="3" fillId="0" borderId="38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14" fillId="6" borderId="39" xfId="0" applyFont="1" applyFill="1" applyBorder="1" applyAlignment="1"/>
    <xf numFmtId="0" fontId="15" fillId="6" borderId="39" xfId="0" applyFont="1" applyFill="1" applyBorder="1" applyAlignment="1">
      <alignment horizontal="left"/>
    </xf>
    <xf numFmtId="0" fontId="6" fillId="0" borderId="40" xfId="0" applyFont="1" applyBorder="1" applyAlignment="1">
      <alignment horizontal="center"/>
    </xf>
    <xf numFmtId="0" fontId="6" fillId="0" borderId="41" xfId="0" applyFont="1" applyBorder="1" applyAlignment="1">
      <alignment horizontal="center"/>
    </xf>
    <xf numFmtId="0" fontId="6" fillId="0" borderId="42" xfId="0" applyFont="1" applyBorder="1" applyAlignment="1">
      <alignment horizontal="center"/>
    </xf>
    <xf numFmtId="1" fontId="0" fillId="0" borderId="39" xfId="0" applyNumberFormat="1" applyBorder="1" applyAlignment="1">
      <alignment horizontal="center"/>
    </xf>
    <xf numFmtId="1" fontId="0" fillId="0" borderId="40" xfId="0" applyNumberFormat="1" applyBorder="1" applyAlignment="1">
      <alignment horizontal="center"/>
    </xf>
    <xf numFmtId="1" fontId="0" fillId="0" borderId="41" xfId="0" applyNumberFormat="1" applyBorder="1" applyAlignment="1">
      <alignment horizontal="center"/>
    </xf>
    <xf numFmtId="1" fontId="0" fillId="0" borderId="42" xfId="0" applyNumberFormat="1" applyBorder="1" applyAlignment="1">
      <alignment horizontal="center"/>
    </xf>
    <xf numFmtId="1" fontId="0" fillId="0" borderId="43" xfId="0" applyNumberFormat="1" applyBorder="1" applyAlignment="1">
      <alignment horizontal="center"/>
    </xf>
    <xf numFmtId="1" fontId="3" fillId="0" borderId="39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49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1" fontId="17" fillId="0" borderId="0" xfId="0" applyNumberFormat="1" applyFont="1" applyBorder="1" applyAlignment="1">
      <alignment horizontal="center"/>
    </xf>
    <xf numFmtId="0" fontId="17" fillId="0" borderId="0" xfId="0" applyFont="1" applyAlignment="1"/>
    <xf numFmtId="0" fontId="6" fillId="0" borderId="0" xfId="0" applyFont="1" applyBorder="1" applyAlignment="1">
      <alignment horizontal="left"/>
    </xf>
    <xf numFmtId="1" fontId="18" fillId="0" borderId="0" xfId="0" applyNumberFormat="1" applyFont="1" applyBorder="1" applyAlignment="1">
      <alignment horizontal="center"/>
    </xf>
    <xf numFmtId="1" fontId="19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left"/>
    </xf>
    <xf numFmtId="0" fontId="9" fillId="0" borderId="45" xfId="0" applyFont="1" applyBorder="1" applyAlignment="1">
      <alignment vertical="center" wrapText="1"/>
    </xf>
    <xf numFmtId="0" fontId="9" fillId="0" borderId="46" xfId="0" applyFont="1" applyBorder="1" applyAlignment="1">
      <alignment vertical="center" wrapText="1"/>
    </xf>
    <xf numFmtId="0" fontId="9" fillId="0" borderId="47" xfId="0" applyFont="1" applyBorder="1" applyAlignment="1">
      <alignment vertical="center" wrapText="1"/>
    </xf>
    <xf numFmtId="0" fontId="14" fillId="6" borderId="48" xfId="0" applyFont="1" applyFill="1" applyBorder="1" applyAlignment="1"/>
    <xf numFmtId="0" fontId="14" fillId="6" borderId="49" xfId="0" applyFont="1" applyFill="1" applyBorder="1" applyAlignment="1">
      <alignment horizontal="left"/>
    </xf>
    <xf numFmtId="0" fontId="6" fillId="0" borderId="48" xfId="0" applyFont="1" applyBorder="1" applyAlignment="1">
      <alignment horizontal="center"/>
    </xf>
    <xf numFmtId="1" fontId="0" fillId="0" borderId="50" xfId="0" applyNumberFormat="1" applyBorder="1" applyAlignment="1">
      <alignment horizontal="center"/>
    </xf>
    <xf numFmtId="1" fontId="3" fillId="0" borderId="50" xfId="0" applyNumberFormat="1" applyFont="1" applyBorder="1" applyAlignment="1">
      <alignment horizontal="center"/>
    </xf>
    <xf numFmtId="0" fontId="14" fillId="6" borderId="51" xfId="0" applyFont="1" applyFill="1" applyBorder="1" applyAlignment="1"/>
    <xf numFmtId="0" fontId="15" fillId="6" borderId="52" xfId="0" applyFont="1" applyFill="1" applyBorder="1" applyAlignment="1">
      <alignment horizontal="left"/>
    </xf>
    <xf numFmtId="0" fontId="6" fillId="0" borderId="51" xfId="0" applyFont="1" applyBorder="1" applyAlignment="1">
      <alignment horizontal="center"/>
    </xf>
    <xf numFmtId="1" fontId="0" fillId="0" borderId="53" xfId="0" applyNumberFormat="1" applyBorder="1" applyAlignment="1">
      <alignment horizontal="center"/>
    </xf>
    <xf numFmtId="1" fontId="3" fillId="0" borderId="53" xfId="0" applyNumberFormat="1" applyFont="1" applyBorder="1" applyAlignment="1">
      <alignment horizontal="center"/>
    </xf>
    <xf numFmtId="0" fontId="15" fillId="6" borderId="51" xfId="0" applyFont="1" applyFill="1" applyBorder="1" applyAlignment="1">
      <alignment vertical="center" wrapText="1"/>
    </xf>
    <xf numFmtId="0" fontId="14" fillId="6" borderId="52" xfId="0" applyFont="1" applyFill="1" applyBorder="1" applyAlignment="1">
      <alignment horizontal="left"/>
    </xf>
    <xf numFmtId="0" fontId="14" fillId="0" borderId="51" xfId="0" applyFont="1" applyBorder="1" applyAlignment="1"/>
    <xf numFmtId="0" fontId="14" fillId="0" borderId="52" xfId="0" applyFont="1" applyBorder="1"/>
    <xf numFmtId="0" fontId="6" fillId="0" borderId="51" xfId="0" applyFont="1" applyFill="1" applyBorder="1" applyAlignment="1">
      <alignment horizontal="center"/>
    </xf>
    <xf numFmtId="0" fontId="14" fillId="6" borderId="54" xfId="0" applyFont="1" applyFill="1" applyBorder="1" applyAlignment="1"/>
    <xf numFmtId="0" fontId="15" fillId="6" borderId="55" xfId="0" applyFont="1" applyFill="1" applyBorder="1" applyAlignment="1">
      <alignment horizontal="left"/>
    </xf>
    <xf numFmtId="0" fontId="6" fillId="0" borderId="54" xfId="0" applyFont="1" applyBorder="1" applyAlignment="1">
      <alignment horizontal="center"/>
    </xf>
    <xf numFmtId="1" fontId="0" fillId="0" borderId="56" xfId="0" applyNumberFormat="1" applyBorder="1" applyAlignment="1">
      <alignment horizontal="center"/>
    </xf>
    <xf numFmtId="1" fontId="3" fillId="0" borderId="56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Alignment="1"/>
    <xf numFmtId="0" fontId="3" fillId="0" borderId="0" xfId="0" applyFont="1" applyAlignment="1">
      <alignment horizontal="center" vertical="center"/>
    </xf>
    <xf numFmtId="164" fontId="8" fillId="0" borderId="0" xfId="0" applyNumberFormat="1" applyFont="1" applyAlignment="1">
      <alignment vertical="center"/>
    </xf>
    <xf numFmtId="165" fontId="0" fillId="0" borderId="0" xfId="0" applyNumberFormat="1" applyAlignment="1"/>
    <xf numFmtId="164" fontId="3" fillId="0" borderId="0" xfId="0" applyNumberFormat="1" applyFont="1" applyAlignment="1">
      <alignment horizontal="center" vertical="center"/>
    </xf>
    <xf numFmtId="0" fontId="0" fillId="0" borderId="8" xfId="0" applyBorder="1" applyAlignment="1">
      <alignment horizontal="center"/>
    </xf>
    <xf numFmtId="1" fontId="6" fillId="5" borderId="61" xfId="0" applyNumberFormat="1" applyFont="1" applyFill="1" applyBorder="1" applyAlignment="1">
      <alignment horizontal="center" textRotation="90" wrapText="1"/>
    </xf>
    <xf numFmtId="1" fontId="6" fillId="5" borderId="62" xfId="0" applyNumberFormat="1" applyFont="1" applyFill="1" applyBorder="1" applyAlignment="1">
      <alignment horizontal="center" textRotation="90" wrapText="1"/>
    </xf>
    <xf numFmtId="1" fontId="13" fillId="0" borderId="46" xfId="0" applyNumberFormat="1" applyFont="1" applyBorder="1" applyAlignment="1">
      <alignment horizontal="center" vertical="center" wrapText="1"/>
    </xf>
    <xf numFmtId="0" fontId="12" fillId="0" borderId="63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2" fillId="0" borderId="64" xfId="0" applyFont="1" applyBorder="1" applyAlignment="1">
      <alignment vertical="center" wrapText="1"/>
    </xf>
    <xf numFmtId="0" fontId="6" fillId="0" borderId="65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22" fillId="0" borderId="30" xfId="0" applyFont="1" applyBorder="1" applyAlignment="1"/>
    <xf numFmtId="0" fontId="22" fillId="0" borderId="48" xfId="0" applyFont="1" applyBorder="1" applyAlignment="1">
      <alignment horizontal="center"/>
    </xf>
    <xf numFmtId="0" fontId="22" fillId="0" borderId="29" xfId="0" applyFont="1" applyFill="1" applyBorder="1" applyAlignment="1">
      <alignment horizontal="center"/>
    </xf>
    <xf numFmtId="0" fontId="22" fillId="0" borderId="49" xfId="0" applyFont="1" applyFill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0" xfId="0" applyBorder="1" applyAlignment="1">
      <alignment horizontal="center"/>
    </xf>
    <xf numFmtId="0" fontId="6" fillId="0" borderId="66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22" fillId="0" borderId="36" xfId="0" applyFont="1" applyBorder="1" applyAlignment="1"/>
    <xf numFmtId="0" fontId="22" fillId="0" borderId="51" xfId="0" applyFont="1" applyBorder="1" applyAlignment="1">
      <alignment horizontal="center"/>
    </xf>
    <xf numFmtId="0" fontId="22" fillId="0" borderId="35" xfId="0" applyFont="1" applyBorder="1" applyAlignment="1">
      <alignment horizontal="center"/>
    </xf>
    <xf numFmtId="0" fontId="22" fillId="0" borderId="52" xfId="0" applyFont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6" xfId="0" applyBorder="1" applyAlignment="1">
      <alignment horizontal="center"/>
    </xf>
    <xf numFmtId="0" fontId="23" fillId="0" borderId="0" xfId="0" applyFont="1" applyBorder="1"/>
    <xf numFmtId="0" fontId="6" fillId="0" borderId="35" xfId="1" applyFont="1" applyFill="1" applyBorder="1" applyAlignment="1">
      <alignment horizontal="center"/>
    </xf>
    <xf numFmtId="0" fontId="6" fillId="0" borderId="52" xfId="1" applyFont="1" applyFill="1" applyBorder="1" applyAlignment="1">
      <alignment horizontal="center"/>
    </xf>
    <xf numFmtId="0" fontId="6" fillId="0" borderId="67" xfId="0" applyFont="1" applyBorder="1" applyAlignment="1">
      <alignment horizontal="center" vertical="center"/>
    </xf>
    <xf numFmtId="0" fontId="6" fillId="0" borderId="17" xfId="0" applyFont="1" applyBorder="1" applyAlignment="1">
      <alignment vertical="center"/>
    </xf>
    <xf numFmtId="0" fontId="22" fillId="0" borderId="42" xfId="0" applyFont="1" applyBorder="1" applyAlignment="1"/>
    <xf numFmtId="0" fontId="22" fillId="0" borderId="54" xfId="0" applyFont="1" applyBorder="1" applyAlignment="1">
      <alignment horizontal="center"/>
    </xf>
    <xf numFmtId="0" fontId="6" fillId="0" borderId="41" xfId="1" applyFont="1" applyFill="1" applyBorder="1" applyAlignment="1">
      <alignment horizontal="center"/>
    </xf>
    <xf numFmtId="0" fontId="6" fillId="0" borderId="55" xfId="1" applyFont="1" applyFill="1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0" xfId="0" applyBorder="1"/>
    <xf numFmtId="0" fontId="6" fillId="0" borderId="1" xfId="0" applyFont="1" applyFill="1" applyBorder="1"/>
    <xf numFmtId="0" fontId="6" fillId="0" borderId="2" xfId="0" applyFont="1" applyFill="1" applyBorder="1"/>
    <xf numFmtId="0" fontId="7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3" xfId="0" applyFont="1" applyFill="1" applyBorder="1"/>
    <xf numFmtId="0" fontId="6" fillId="0" borderId="4" xfId="0" applyFont="1" applyFill="1" applyBorder="1"/>
    <xf numFmtId="0" fontId="7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3" fillId="0" borderId="0" xfId="0" applyNumberFormat="1" applyFont="1" applyFill="1" applyAlignment="1"/>
    <xf numFmtId="0" fontId="12" fillId="7" borderId="38" xfId="0" applyFont="1" applyFill="1" applyBorder="1" applyAlignment="1">
      <alignment horizontal="center" vertical="center" wrapText="1"/>
    </xf>
    <xf numFmtId="0" fontId="9" fillId="7" borderId="38" xfId="0" applyFont="1" applyFill="1" applyBorder="1" applyAlignment="1">
      <alignment horizontal="center" vertical="center" wrapText="1"/>
    </xf>
    <xf numFmtId="0" fontId="9" fillId="7" borderId="38" xfId="0" applyFont="1" applyFill="1" applyBorder="1" applyAlignment="1">
      <alignment vertical="center" wrapText="1"/>
    </xf>
    <xf numFmtId="0" fontId="12" fillId="3" borderId="38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3" borderId="1" xfId="0" applyFont="1" applyFill="1" applyBorder="1" applyAlignment="1">
      <alignment vertical="center" wrapText="1"/>
    </xf>
    <xf numFmtId="0" fontId="12" fillId="3" borderId="8" xfId="0" applyFont="1" applyFill="1" applyBorder="1" applyAlignment="1">
      <alignment vertical="center" wrapText="1"/>
    </xf>
    <xf numFmtId="0" fontId="12" fillId="3" borderId="2" xfId="0" applyFont="1" applyFill="1" applyBorder="1" applyAlignment="1">
      <alignment vertical="center" wrapText="1"/>
    </xf>
    <xf numFmtId="0" fontId="14" fillId="6" borderId="28" xfId="0" applyFont="1" applyFill="1" applyBorder="1" applyAlignment="1"/>
    <xf numFmtId="0" fontId="14" fillId="6" borderId="29" xfId="0" applyFont="1" applyFill="1" applyBorder="1"/>
    <xf numFmtId="0" fontId="0" fillId="0" borderId="50" xfId="0" applyBorder="1" applyAlignment="1">
      <alignment horizontal="center"/>
    </xf>
    <xf numFmtId="0" fontId="0" fillId="0" borderId="27" xfId="0" applyBorder="1" applyAlignment="1">
      <alignment horizontal="center"/>
    </xf>
    <xf numFmtId="166" fontId="0" fillId="0" borderId="27" xfId="0" applyNumberFormat="1" applyBorder="1" applyAlignment="1">
      <alignment horizontal="center"/>
    </xf>
    <xf numFmtId="1" fontId="4" fillId="0" borderId="27" xfId="0" applyNumberFormat="1" applyFont="1" applyBorder="1" applyAlignment="1">
      <alignment horizontal="center"/>
    </xf>
    <xf numFmtId="166" fontId="4" fillId="0" borderId="27" xfId="0" applyNumberFormat="1" applyFont="1" applyBorder="1" applyAlignment="1">
      <alignment horizontal="center"/>
    </xf>
    <xf numFmtId="0" fontId="14" fillId="6" borderId="34" xfId="0" applyFont="1" applyFill="1" applyBorder="1" applyAlignment="1"/>
    <xf numFmtId="0" fontId="14" fillId="6" borderId="35" xfId="0" applyFont="1" applyFill="1" applyBorder="1"/>
    <xf numFmtId="0" fontId="0" fillId="0" borderId="53" xfId="0" applyBorder="1" applyAlignment="1">
      <alignment horizontal="center"/>
    </xf>
    <xf numFmtId="0" fontId="0" fillId="0" borderId="33" xfId="0" applyBorder="1" applyAlignment="1">
      <alignment horizontal="center"/>
    </xf>
    <xf numFmtId="166" fontId="0" fillId="0" borderId="33" xfId="0" applyNumberFormat="1" applyBorder="1" applyAlignment="1">
      <alignment horizontal="center"/>
    </xf>
    <xf numFmtId="1" fontId="4" fillId="0" borderId="33" xfId="0" applyNumberFormat="1" applyFont="1" applyBorder="1" applyAlignment="1">
      <alignment horizontal="center"/>
    </xf>
    <xf numFmtId="166" fontId="4" fillId="0" borderId="33" xfId="0" applyNumberFormat="1" applyFont="1" applyBorder="1" applyAlignment="1">
      <alignment horizontal="center"/>
    </xf>
    <xf numFmtId="0" fontId="0" fillId="0" borderId="33" xfId="0" applyNumberFormat="1" applyBorder="1" applyAlignment="1">
      <alignment horizontal="center"/>
    </xf>
    <xf numFmtId="0" fontId="14" fillId="0" borderId="34" xfId="0" applyFont="1" applyBorder="1" applyAlignment="1"/>
    <xf numFmtId="0" fontId="14" fillId="0" borderId="35" xfId="0" applyFont="1" applyBorder="1"/>
    <xf numFmtId="0" fontId="15" fillId="6" borderId="35" xfId="0" applyFont="1" applyFill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6" fillId="0" borderId="0" xfId="0" applyFont="1" applyBorder="1"/>
    <xf numFmtId="0" fontId="3" fillId="0" borderId="71" xfId="0" applyFont="1" applyBorder="1" applyAlignment="1">
      <alignment horizontal="center"/>
    </xf>
    <xf numFmtId="0" fontId="14" fillId="6" borderId="35" xfId="0" applyFont="1" applyFill="1" applyBorder="1" applyAlignment="1"/>
    <xf numFmtId="0" fontId="15" fillId="6" borderId="36" xfId="0" applyFont="1" applyFill="1" applyBorder="1" applyAlignment="1">
      <alignment horizontal="left"/>
    </xf>
    <xf numFmtId="0" fontId="14" fillId="6" borderId="36" xfId="0" applyFont="1" applyFill="1" applyBorder="1"/>
    <xf numFmtId="0" fontId="14" fillId="0" borderId="0" xfId="0" quotePrefix="1" applyFont="1" applyBorder="1" applyAlignment="1">
      <alignment horizontal="center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Fill="1" applyProtection="1">
      <protection locked="0"/>
    </xf>
    <xf numFmtId="0" fontId="3" fillId="0" borderId="0" xfId="0" applyFont="1" applyAlignment="1">
      <alignment horizontal="center"/>
    </xf>
    <xf numFmtId="0" fontId="2" fillId="0" borderId="0" xfId="0" applyFont="1" applyFill="1" applyProtection="1">
      <protection locked="0"/>
    </xf>
    <xf numFmtId="0" fontId="3" fillId="0" borderId="0" xfId="0" applyFont="1" applyFill="1" applyAlignment="1" applyProtection="1">
      <protection locked="0"/>
    </xf>
    <xf numFmtId="167" fontId="3" fillId="0" borderId="0" xfId="0" applyNumberFormat="1" applyFont="1" applyFill="1" applyProtection="1">
      <protection locked="0"/>
    </xf>
    <xf numFmtId="0" fontId="12" fillId="0" borderId="35" xfId="0" applyFont="1" applyBorder="1" applyAlignment="1" applyProtection="1">
      <alignment horizontal="center" vertical="center" wrapText="1"/>
      <protection locked="0"/>
    </xf>
    <xf numFmtId="0" fontId="12" fillId="0" borderId="35" xfId="0" applyFont="1" applyBorder="1" applyAlignment="1" applyProtection="1">
      <alignment vertical="center" wrapText="1"/>
      <protection locked="0"/>
    </xf>
    <xf numFmtId="1" fontId="6" fillId="5" borderId="34" xfId="0" applyNumberFormat="1" applyFont="1" applyFill="1" applyBorder="1" applyAlignment="1" applyProtection="1">
      <alignment horizontal="center" vertical="center" textRotation="90" wrapText="1"/>
      <protection locked="0"/>
    </xf>
    <xf numFmtId="1" fontId="6" fillId="5" borderId="35" xfId="0" applyNumberFormat="1" applyFont="1" applyFill="1" applyBorder="1" applyAlignment="1" applyProtection="1">
      <alignment horizontal="center" vertical="center" textRotation="90" wrapText="1"/>
      <protection locked="0"/>
    </xf>
    <xf numFmtId="0" fontId="12" fillId="4" borderId="35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14" fillId="0" borderId="30" xfId="0" applyFont="1" applyBorder="1" applyAlignment="1"/>
    <xf numFmtId="0" fontId="14" fillId="0" borderId="27" xfId="0" applyFont="1" applyBorder="1"/>
    <xf numFmtId="1" fontId="0" fillId="8" borderId="28" xfId="0" applyNumberFormat="1" applyFill="1" applyBorder="1" applyAlignment="1" applyProtection="1">
      <alignment horizontal="center"/>
      <protection locked="0"/>
    </xf>
    <xf numFmtId="1" fontId="0" fillId="8" borderId="29" xfId="0" applyNumberFormat="1" applyFill="1" applyBorder="1" applyAlignment="1" applyProtection="1">
      <alignment horizontal="center"/>
      <protection locked="0"/>
    </xf>
    <xf numFmtId="1" fontId="0" fillId="8" borderId="30" xfId="0" applyNumberFormat="1" applyFill="1" applyBorder="1" applyAlignment="1" applyProtection="1">
      <alignment horizontal="center"/>
      <protection locked="0"/>
    </xf>
    <xf numFmtId="1" fontId="0" fillId="8" borderId="48" xfId="0" applyNumberFormat="1" applyFill="1" applyBorder="1" applyAlignment="1" applyProtection="1">
      <alignment horizontal="center"/>
      <protection locked="0"/>
    </xf>
    <xf numFmtId="1" fontId="0" fillId="8" borderId="49" xfId="0" applyNumberFormat="1" applyFill="1" applyBorder="1" applyAlignment="1" applyProtection="1">
      <alignment horizontal="center"/>
      <protection locked="0"/>
    </xf>
    <xf numFmtId="1" fontId="14" fillId="0" borderId="31" xfId="0" applyNumberFormat="1" applyFont="1" applyBorder="1" applyAlignment="1" applyProtection="1">
      <alignment horizontal="center"/>
    </xf>
    <xf numFmtId="0" fontId="0" fillId="8" borderId="27" xfId="0" applyFill="1" applyBorder="1" applyAlignment="1" applyProtection="1">
      <alignment horizontal="center"/>
      <protection locked="0"/>
    </xf>
    <xf numFmtId="0" fontId="6" fillId="0" borderId="50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14" fillId="6" borderId="36" xfId="0" applyFont="1" applyFill="1" applyBorder="1" applyAlignment="1"/>
    <xf numFmtId="1" fontId="0" fillId="8" borderId="34" xfId="0" applyNumberFormat="1" applyFill="1" applyBorder="1" applyAlignment="1" applyProtection="1">
      <alignment horizontal="center"/>
      <protection locked="0"/>
    </xf>
    <xf numFmtId="1" fontId="0" fillId="8" borderId="35" xfId="0" applyNumberFormat="1" applyFill="1" applyBorder="1" applyAlignment="1" applyProtection="1">
      <alignment horizontal="center"/>
      <protection locked="0"/>
    </xf>
    <xf numFmtId="1" fontId="0" fillId="8" borderId="36" xfId="0" applyNumberFormat="1" applyFill="1" applyBorder="1" applyAlignment="1" applyProtection="1">
      <alignment horizontal="center"/>
      <protection locked="0"/>
    </xf>
    <xf numFmtId="1" fontId="0" fillId="8" borderId="51" xfId="0" applyNumberFormat="1" applyFill="1" applyBorder="1" applyAlignment="1" applyProtection="1">
      <alignment horizontal="center"/>
      <protection locked="0"/>
    </xf>
    <xf numFmtId="1" fontId="0" fillId="8" borderId="52" xfId="0" applyNumberFormat="1" applyFill="1" applyBorder="1" applyAlignment="1" applyProtection="1">
      <alignment horizontal="center"/>
      <protection locked="0"/>
    </xf>
    <xf numFmtId="1" fontId="14" fillId="0" borderId="37" xfId="0" applyNumberFormat="1" applyFont="1" applyBorder="1" applyAlignment="1" applyProtection="1">
      <alignment horizontal="center"/>
    </xf>
    <xf numFmtId="0" fontId="0" fillId="8" borderId="33" xfId="0" applyFill="1" applyBorder="1" applyAlignment="1" applyProtection="1">
      <alignment horizontal="center"/>
      <protection locked="0"/>
    </xf>
    <xf numFmtId="0" fontId="6" fillId="0" borderId="53" xfId="0" applyFont="1" applyBorder="1" applyAlignment="1" applyProtection="1">
      <alignment horizontal="center"/>
    </xf>
    <xf numFmtId="0" fontId="14" fillId="6" borderId="33" xfId="0" applyFont="1" applyFill="1" applyBorder="1"/>
    <xf numFmtId="0" fontId="14" fillId="0" borderId="36" xfId="0" applyFont="1" applyBorder="1" applyAlignment="1" applyProtection="1">
      <alignment horizontal="left"/>
      <protection locked="0"/>
    </xf>
    <xf numFmtId="0" fontId="14" fillId="0" borderId="33" xfId="0" applyFont="1" applyBorder="1" applyAlignment="1" applyProtection="1">
      <alignment horizontal="left"/>
      <protection locked="0"/>
    </xf>
    <xf numFmtId="0" fontId="3" fillId="0" borderId="17" xfId="0" applyFont="1" applyBorder="1" applyAlignment="1" applyProtection="1">
      <alignment horizontal="center"/>
      <protection locked="0"/>
    </xf>
    <xf numFmtId="0" fontId="14" fillId="6" borderId="42" xfId="0" applyFont="1" applyFill="1" applyBorder="1" applyAlignment="1"/>
    <xf numFmtId="0" fontId="14" fillId="6" borderId="39" xfId="0" applyFont="1" applyFill="1" applyBorder="1"/>
    <xf numFmtId="1" fontId="0" fillId="8" borderId="40" xfId="0" applyNumberFormat="1" applyFill="1" applyBorder="1" applyAlignment="1" applyProtection="1">
      <alignment horizontal="center"/>
      <protection locked="0"/>
    </xf>
    <xf numFmtId="1" fontId="0" fillId="8" borderId="41" xfId="0" applyNumberFormat="1" applyFill="1" applyBorder="1" applyAlignment="1" applyProtection="1">
      <alignment horizontal="center"/>
      <protection locked="0"/>
    </xf>
    <xf numFmtId="1" fontId="0" fillId="8" borderId="42" xfId="0" applyNumberFormat="1" applyFill="1" applyBorder="1" applyAlignment="1" applyProtection="1">
      <alignment horizontal="center"/>
      <protection locked="0"/>
    </xf>
    <xf numFmtId="1" fontId="0" fillId="8" borderId="54" xfId="0" applyNumberFormat="1" applyFill="1" applyBorder="1" applyAlignment="1" applyProtection="1">
      <alignment horizontal="center"/>
      <protection locked="0"/>
    </xf>
    <xf numFmtId="1" fontId="0" fillId="8" borderId="55" xfId="0" applyNumberFormat="1" applyFill="1" applyBorder="1" applyAlignment="1" applyProtection="1">
      <alignment horizontal="center"/>
      <protection locked="0"/>
    </xf>
    <xf numFmtId="1" fontId="14" fillId="0" borderId="43" xfId="0" applyNumberFormat="1" applyFont="1" applyBorder="1" applyAlignment="1" applyProtection="1">
      <alignment horizontal="center"/>
    </xf>
    <xf numFmtId="0" fontId="0" fillId="8" borderId="39" xfId="0" applyFill="1" applyBorder="1" applyAlignment="1" applyProtection="1">
      <alignment horizontal="center"/>
      <protection locked="0"/>
    </xf>
    <xf numFmtId="0" fontId="6" fillId="0" borderId="56" xfId="0" applyFont="1" applyBorder="1" applyAlignment="1" applyProtection="1">
      <alignment horizontal="center"/>
    </xf>
    <xf numFmtId="0" fontId="14" fillId="6" borderId="0" xfId="0" applyFont="1" applyFill="1" applyBorder="1" applyAlignment="1"/>
    <xf numFmtId="0" fontId="14" fillId="6" borderId="0" xfId="0" applyFont="1" applyFill="1" applyBorder="1"/>
    <xf numFmtId="1" fontId="0" fillId="8" borderId="0" xfId="0" applyNumberFormat="1" applyFill="1" applyBorder="1" applyAlignment="1" applyProtection="1">
      <alignment horizontal="center"/>
      <protection locked="0"/>
    </xf>
    <xf numFmtId="1" fontId="14" fillId="0" borderId="0" xfId="0" applyNumberFormat="1" applyFont="1" applyBorder="1" applyAlignment="1" applyProtection="1">
      <alignment horizontal="center"/>
    </xf>
    <xf numFmtId="0" fontId="0" fillId="8" borderId="0" xfId="0" applyFill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/>
    </xf>
    <xf numFmtId="0" fontId="6" fillId="0" borderId="0" xfId="0" applyFont="1" applyBorder="1" applyAlignment="1">
      <alignment horizontal="left"/>
    </xf>
    <xf numFmtId="0" fontId="6" fillId="0" borderId="0" xfId="0" applyFont="1" applyBorder="1" applyAlignment="1" applyProtection="1">
      <alignment horizontal="center"/>
      <protection locked="0"/>
    </xf>
    <xf numFmtId="0" fontId="3" fillId="0" borderId="35" xfId="0" applyFont="1" applyBorder="1" applyAlignment="1" applyProtection="1">
      <alignment horizontal="center"/>
      <protection locked="0"/>
    </xf>
    <xf numFmtId="1" fontId="14" fillId="8" borderId="35" xfId="0" applyNumberFormat="1" applyFont="1" applyFill="1" applyBorder="1" applyAlignment="1" applyProtection="1">
      <alignment horizontal="center"/>
      <protection locked="0"/>
    </xf>
    <xf numFmtId="1" fontId="14" fillId="0" borderId="35" xfId="0" applyNumberFormat="1" applyFont="1" applyBorder="1" applyAlignment="1" applyProtection="1">
      <alignment horizontal="center"/>
    </xf>
    <xf numFmtId="0" fontId="0" fillId="8" borderId="35" xfId="0" applyFill="1" applyBorder="1" applyAlignment="1" applyProtection="1">
      <alignment horizontal="center"/>
      <protection locked="0"/>
    </xf>
    <xf numFmtId="0" fontId="14" fillId="0" borderId="35" xfId="0" applyFont="1" applyBorder="1" applyAlignment="1" applyProtection="1">
      <alignment horizontal="center"/>
    </xf>
    <xf numFmtId="0" fontId="0" fillId="0" borderId="35" xfId="0" applyBorder="1" applyAlignment="1" applyProtection="1">
      <alignment horizontal="center"/>
      <protection locked="0"/>
    </xf>
    <xf numFmtId="0" fontId="0" fillId="8" borderId="34" xfId="0" applyFill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center"/>
      <protection locked="0"/>
    </xf>
    <xf numFmtId="0" fontId="9" fillId="3" borderId="5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7" fillId="4" borderId="6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  <protection locked="0"/>
    </xf>
    <xf numFmtId="0" fontId="12" fillId="4" borderId="8" xfId="0" applyFont="1" applyFill="1" applyBorder="1" applyAlignment="1" applyProtection="1">
      <alignment horizontal="center" vertical="center" wrapText="1"/>
      <protection locked="0"/>
    </xf>
    <xf numFmtId="0" fontId="12" fillId="4" borderId="2" xfId="0" applyFont="1" applyFill="1" applyBorder="1" applyAlignment="1" applyProtection="1">
      <alignment horizontal="center" vertical="center" wrapText="1"/>
      <protection locked="0"/>
    </xf>
    <xf numFmtId="0" fontId="0" fillId="0" borderId="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3" fillId="0" borderId="0" xfId="0" applyNumberFormat="1" applyFont="1" applyFill="1" applyAlignment="1"/>
    <xf numFmtId="165" fontId="0" fillId="0" borderId="0" xfId="0" applyNumberFormat="1" applyAlignment="1"/>
    <xf numFmtId="164" fontId="3" fillId="0" borderId="0" xfId="0" applyNumberFormat="1" applyFont="1" applyBorder="1" applyAlignment="1">
      <alignment horizontal="center"/>
    </xf>
    <xf numFmtId="1" fontId="13" fillId="4" borderId="9" xfId="0" applyNumberFormat="1" applyFont="1" applyFill="1" applyBorder="1" applyAlignment="1">
      <alignment horizontal="center" vertical="center" wrapText="1"/>
    </xf>
    <xf numFmtId="1" fontId="13" fillId="4" borderId="18" xfId="0" applyNumberFormat="1" applyFont="1" applyFill="1" applyBorder="1" applyAlignment="1">
      <alignment horizontal="center" vertical="center" wrapText="1"/>
    </xf>
    <xf numFmtId="1" fontId="6" fillId="4" borderId="10" xfId="0" applyNumberFormat="1" applyFont="1" applyFill="1" applyBorder="1" applyAlignment="1">
      <alignment horizontal="center" vertical="center"/>
    </xf>
    <xf numFmtId="1" fontId="6" fillId="4" borderId="11" xfId="0" applyNumberFormat="1" applyFont="1" applyFill="1" applyBorder="1" applyAlignment="1">
      <alignment horizontal="center" vertical="center"/>
    </xf>
    <xf numFmtId="1" fontId="6" fillId="4" borderId="12" xfId="0" applyNumberFormat="1" applyFont="1" applyFill="1" applyBorder="1" applyAlignment="1">
      <alignment horizontal="center" vertical="center"/>
    </xf>
    <xf numFmtId="1" fontId="13" fillId="3" borderId="6" xfId="0" applyNumberFormat="1" applyFont="1" applyFill="1" applyBorder="1" applyAlignment="1">
      <alignment horizontal="center" vertical="center" wrapText="1"/>
    </xf>
    <xf numFmtId="1" fontId="13" fillId="3" borderId="15" xfId="0" applyNumberFormat="1" applyFont="1" applyFill="1" applyBorder="1" applyAlignment="1">
      <alignment horizontal="center" vertical="center" wrapText="1"/>
    </xf>
    <xf numFmtId="1" fontId="13" fillId="4" borderId="6" xfId="0" applyNumberFormat="1" applyFont="1" applyFill="1" applyBorder="1" applyAlignment="1">
      <alignment horizontal="center" vertical="center" wrapText="1"/>
    </xf>
    <xf numFmtId="1" fontId="13" fillId="4" borderId="15" xfId="0" applyNumberFormat="1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 applyProtection="1">
      <alignment horizontal="center" vertical="center" wrapText="1"/>
      <protection locked="0"/>
    </xf>
    <xf numFmtId="0" fontId="12" fillId="4" borderId="9" xfId="0" applyFont="1" applyFill="1" applyBorder="1" applyAlignment="1" applyProtection="1">
      <alignment horizontal="center" vertical="center" wrapText="1"/>
      <protection locked="0"/>
    </xf>
    <xf numFmtId="0" fontId="0" fillId="0" borderId="16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12" fillId="3" borderId="57" xfId="0" applyFont="1" applyFill="1" applyBorder="1" applyAlignment="1">
      <alignment horizontal="center" vertical="center" wrapText="1"/>
    </xf>
    <xf numFmtId="0" fontId="12" fillId="3" borderId="58" xfId="0" applyFont="1" applyFill="1" applyBorder="1" applyAlignment="1">
      <alignment horizontal="center" vertical="center" wrapText="1"/>
    </xf>
    <xf numFmtId="0" fontId="6" fillId="0" borderId="57" xfId="0" applyFont="1" applyBorder="1" applyAlignment="1">
      <alignment horizontal="center"/>
    </xf>
    <xf numFmtId="0" fontId="6" fillId="0" borderId="58" xfId="0" applyFont="1" applyBorder="1" applyAlignment="1">
      <alignment horizontal="center"/>
    </xf>
    <xf numFmtId="0" fontId="11" fillId="4" borderId="57" xfId="0" applyFont="1" applyFill="1" applyBorder="1" applyAlignment="1">
      <alignment horizontal="center" vertical="center" wrapText="1"/>
    </xf>
    <xf numFmtId="0" fontId="11" fillId="4" borderId="58" xfId="0" applyFont="1" applyFill="1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1" fontId="13" fillId="4" borderId="60" xfId="0" applyNumberFormat="1" applyFont="1" applyFill="1" applyBorder="1" applyAlignment="1">
      <alignment horizontal="center" vertical="center" wrapText="1"/>
    </xf>
    <xf numFmtId="1" fontId="6" fillId="5" borderId="7" xfId="0" applyNumberFormat="1" applyFont="1" applyFill="1" applyBorder="1" applyAlignment="1">
      <alignment horizontal="center" wrapText="1"/>
    </xf>
    <xf numFmtId="1" fontId="6" fillId="5" borderId="8" xfId="0" applyNumberFormat="1" applyFont="1" applyFill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1" fontId="13" fillId="3" borderId="60" xfId="0" applyNumberFormat="1" applyFont="1" applyFill="1" applyBorder="1" applyAlignment="1">
      <alignment horizontal="center" vertical="center" wrapText="1"/>
    </xf>
    <xf numFmtId="0" fontId="13" fillId="3" borderId="57" xfId="0" applyFont="1" applyFill="1" applyBorder="1" applyAlignment="1">
      <alignment horizontal="center" vertical="center" wrapText="1"/>
    </xf>
    <xf numFmtId="0" fontId="13" fillId="3" borderId="58" xfId="0" applyFont="1" applyFill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164" fontId="8" fillId="0" borderId="0" xfId="0" applyNumberFormat="1" applyFont="1" applyAlignment="1">
      <alignment horizontal="center" vertical="center"/>
    </xf>
    <xf numFmtId="0" fontId="12" fillId="7" borderId="68" xfId="0" applyFont="1" applyFill="1" applyBorder="1" applyAlignment="1">
      <alignment horizontal="center" vertical="center" wrapText="1"/>
    </xf>
    <xf numFmtId="0" fontId="12" fillId="7" borderId="69" xfId="0" applyFont="1" applyFill="1" applyBorder="1" applyAlignment="1">
      <alignment horizontal="center" vertical="center" wrapText="1"/>
    </xf>
    <xf numFmtId="0" fontId="12" fillId="7" borderId="70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Fill="1" applyAlignment="1" applyProtection="1">
      <alignment horizontal="center"/>
      <protection locked="0"/>
    </xf>
    <xf numFmtId="14" fontId="3" fillId="0" borderId="0" xfId="0" applyNumberFormat="1" applyFont="1" applyAlignment="1" applyProtection="1">
      <alignment horizontal="center"/>
      <protection locked="0"/>
    </xf>
    <xf numFmtId="0" fontId="12" fillId="4" borderId="36" xfId="0" applyFont="1" applyFill="1" applyBorder="1" applyAlignment="1" applyProtection="1">
      <alignment horizontal="center" vertical="center" wrapText="1"/>
      <protection locked="0"/>
    </xf>
    <xf numFmtId="0" fontId="12" fillId="4" borderId="37" xfId="0" applyFont="1" applyFill="1" applyBorder="1" applyAlignment="1" applyProtection="1">
      <alignment horizontal="center" vertical="center" wrapText="1"/>
      <protection locked="0"/>
    </xf>
    <xf numFmtId="0" fontId="12" fillId="4" borderId="34" xfId="0" applyFont="1" applyFill="1" applyBorder="1" applyAlignment="1" applyProtection="1">
      <alignment horizontal="center" vertical="center" wrapText="1"/>
      <protection locked="0"/>
    </xf>
  </cellXfs>
  <cellStyles count="5">
    <cellStyle name="Euro" xfId="4"/>
    <cellStyle name="Normale" xfId="0" builtinId="0"/>
    <cellStyle name="Normale 2" xfId="3"/>
    <cellStyle name="Normale 2 3" xfId="1"/>
    <cellStyle name="Normale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11907</xdr:colOff>
      <xdr:row>1</xdr:row>
      <xdr:rowOff>35720</xdr:rowOff>
    </xdr:from>
    <xdr:to>
      <xdr:col>4</xdr:col>
      <xdr:colOff>246670</xdr:colOff>
      <xdr:row>9</xdr:row>
      <xdr:rowOff>5746</xdr:rowOff>
    </xdr:to>
    <xdr:pic>
      <xdr:nvPicPr>
        <xdr:cNvPr id="2" name="Immagine 5" descr="nuovo-1.bmp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557" y="226220"/>
          <a:ext cx="1863538" cy="16940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26613</xdr:colOff>
      <xdr:row>1</xdr:row>
      <xdr:rowOff>35719</xdr:rowOff>
    </xdr:from>
    <xdr:to>
      <xdr:col>19</xdr:col>
      <xdr:colOff>476250</xdr:colOff>
      <xdr:row>8</xdr:row>
      <xdr:rowOff>23812</xdr:rowOff>
    </xdr:to>
    <xdr:pic>
      <xdr:nvPicPr>
        <xdr:cNvPr id="3" name="Picture 2" descr="logo_cmas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8163" y="226219"/>
          <a:ext cx="1183062" cy="1502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4</xdr:col>
      <xdr:colOff>133910</xdr:colOff>
      <xdr:row>10</xdr:row>
      <xdr:rowOff>16250</xdr:rowOff>
    </xdr:to>
    <xdr:pic>
      <xdr:nvPicPr>
        <xdr:cNvPr id="2" name="Immagine 5" descr="nuovo-1.bmp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419100"/>
          <a:ext cx="1867460" cy="1692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1086970</xdr:colOff>
      <xdr:row>3</xdr:row>
      <xdr:rowOff>67234</xdr:rowOff>
    </xdr:from>
    <xdr:to>
      <xdr:col>5</xdr:col>
      <xdr:colOff>254660</xdr:colOff>
      <xdr:row>9</xdr:row>
      <xdr:rowOff>160244</xdr:rowOff>
    </xdr:to>
    <xdr:pic>
      <xdr:nvPicPr>
        <xdr:cNvPr id="3" name="Picture 2" descr="logo_cmas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4870" y="686359"/>
          <a:ext cx="1158415" cy="1359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0</xdr:row>
      <xdr:rowOff>47625</xdr:rowOff>
    </xdr:from>
    <xdr:to>
      <xdr:col>3</xdr:col>
      <xdr:colOff>1771649</xdr:colOff>
      <xdr:row>8</xdr:row>
      <xdr:rowOff>123826</xdr:rowOff>
    </xdr:to>
    <xdr:pic>
      <xdr:nvPicPr>
        <xdr:cNvPr id="2" name="Immagine 5" descr="nuovo-1.bmp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47625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17</xdr:col>
      <xdr:colOff>238125</xdr:colOff>
      <xdr:row>1</xdr:row>
      <xdr:rowOff>66675</xdr:rowOff>
    </xdr:from>
    <xdr:to>
      <xdr:col>20</xdr:col>
      <xdr:colOff>114026</xdr:colOff>
      <xdr:row>6</xdr:row>
      <xdr:rowOff>264459</xdr:rowOff>
    </xdr:to>
    <xdr:pic>
      <xdr:nvPicPr>
        <xdr:cNvPr id="3" name="Picture 2" descr="logo_cmas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1700" y="228600"/>
          <a:ext cx="1095101" cy="12360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85725</xdr:rowOff>
    </xdr:from>
    <xdr:to>
      <xdr:col>2</xdr:col>
      <xdr:colOff>866774</xdr:colOff>
      <xdr:row>8</xdr:row>
      <xdr:rowOff>38101</xdr:rowOff>
    </xdr:to>
    <xdr:pic>
      <xdr:nvPicPr>
        <xdr:cNvPr id="2" name="Immagine 5" descr="nuovo-1.bmp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85725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876300</xdr:colOff>
      <xdr:row>1</xdr:row>
      <xdr:rowOff>19050</xdr:rowOff>
    </xdr:from>
    <xdr:to>
      <xdr:col>14</xdr:col>
      <xdr:colOff>628376</xdr:colOff>
      <xdr:row>6</xdr:row>
      <xdr:rowOff>93009</xdr:rowOff>
    </xdr:to>
    <xdr:pic>
      <xdr:nvPicPr>
        <xdr:cNvPr id="3" name="Picture 2" descr="logo_cmas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3025" y="247650"/>
          <a:ext cx="1095101" cy="1245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57150</xdr:rowOff>
    </xdr:from>
    <xdr:to>
      <xdr:col>2</xdr:col>
      <xdr:colOff>1000124</xdr:colOff>
      <xdr:row>8</xdr:row>
      <xdr:rowOff>19051</xdr:rowOff>
    </xdr:to>
    <xdr:pic>
      <xdr:nvPicPr>
        <xdr:cNvPr id="2" name="Immagine 5" descr="nuovo-1.bmp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57150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95250</xdr:colOff>
      <xdr:row>0</xdr:row>
      <xdr:rowOff>114300</xdr:rowOff>
    </xdr:from>
    <xdr:to>
      <xdr:col>14</xdr:col>
      <xdr:colOff>742676</xdr:colOff>
      <xdr:row>5</xdr:row>
      <xdr:rowOff>235884</xdr:rowOff>
    </xdr:to>
    <xdr:pic>
      <xdr:nvPicPr>
        <xdr:cNvPr id="3" name="Picture 2" descr="logo_cmas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114300"/>
          <a:ext cx="1095101" cy="1245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76200</xdr:rowOff>
    </xdr:from>
    <xdr:to>
      <xdr:col>2</xdr:col>
      <xdr:colOff>1085849</xdr:colOff>
      <xdr:row>9</xdr:row>
      <xdr:rowOff>76201</xdr:rowOff>
    </xdr:to>
    <xdr:pic>
      <xdr:nvPicPr>
        <xdr:cNvPr id="2" name="Immagine 5" descr="nuovo-1.bmp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76200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581025</xdr:colOff>
      <xdr:row>0</xdr:row>
      <xdr:rowOff>123825</xdr:rowOff>
    </xdr:from>
    <xdr:to>
      <xdr:col>14</xdr:col>
      <xdr:colOff>961751</xdr:colOff>
      <xdr:row>7</xdr:row>
      <xdr:rowOff>35859</xdr:rowOff>
    </xdr:to>
    <xdr:pic>
      <xdr:nvPicPr>
        <xdr:cNvPr id="3" name="Picture 2" descr="logo_cmas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10650" y="123825"/>
          <a:ext cx="1095101" cy="1255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38100</xdr:rowOff>
    </xdr:from>
    <xdr:to>
      <xdr:col>2</xdr:col>
      <xdr:colOff>1114424</xdr:colOff>
      <xdr:row>9</xdr:row>
      <xdr:rowOff>9526</xdr:rowOff>
    </xdr:to>
    <xdr:pic>
      <xdr:nvPicPr>
        <xdr:cNvPr id="2" name="Immagine 5" descr="nuovo-1.bmp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38100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295275</xdr:colOff>
      <xdr:row>0</xdr:row>
      <xdr:rowOff>104775</xdr:rowOff>
    </xdr:from>
    <xdr:to>
      <xdr:col>14</xdr:col>
      <xdr:colOff>676001</xdr:colOff>
      <xdr:row>7</xdr:row>
      <xdr:rowOff>16809</xdr:rowOff>
    </xdr:to>
    <xdr:pic>
      <xdr:nvPicPr>
        <xdr:cNvPr id="3" name="Picture 2" descr="logo_cmas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43975" y="104775"/>
          <a:ext cx="1095101" cy="1255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ogramma%20selettiva%20Vignola%202019%20corret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truzioni"/>
      <sheetName val="Dati"/>
      <sheetName val="TIRO LIBERO FEMMINILE"/>
      <sheetName val="TIRO LIBERO MASCHILE"/>
      <sheetName val="STAFFETTA"/>
      <sheetName val="BIATHLON MASCHILE"/>
      <sheetName val="BIATHLON FEMMINILE"/>
      <sheetName val="SUPER BIATHLON MASCHILE"/>
      <sheetName val="SUPER BIATHLON FEMMINILE"/>
      <sheetName val="Partenza Super Biathlon"/>
      <sheetName val=" Partenza Tiro Libero"/>
      <sheetName val="Partenza Staffetta"/>
      <sheetName val="Partenza Biathlon"/>
      <sheetName val="Iscritti"/>
      <sheetName val="ESTRAZIONI PREMI"/>
    </sheetNames>
    <sheetDataSet>
      <sheetData sheetId="0" refreshError="1"/>
      <sheetData sheetId="1" refreshError="1">
        <row r="9">
          <cell r="H9" t="str">
            <v>21° TROFEO ASD NUOTO SUB VIGNOLA</v>
          </cell>
        </row>
        <row r="12">
          <cell r="H12" t="str">
            <v>VIGNOLA</v>
          </cell>
        </row>
        <row r="15">
          <cell r="H15">
            <v>43779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Y121"/>
  <sheetViews>
    <sheetView topLeftCell="A9" workbookViewId="0">
      <selection activeCell="I13" sqref="I13:I14"/>
    </sheetView>
  </sheetViews>
  <sheetFormatPr defaultColWidth="8.7109375" defaultRowHeight="15.75"/>
  <cols>
    <col min="1" max="1" width="2.42578125" customWidth="1"/>
    <col min="2" max="2" width="5.42578125" style="1" customWidth="1"/>
    <col min="3" max="3" width="1.42578125" style="1" customWidth="1"/>
    <col min="4" max="4" width="23.140625" style="88" customWidth="1"/>
    <col min="5" max="5" width="29.85546875" customWidth="1"/>
    <col min="6" max="6" width="4.85546875" customWidth="1"/>
    <col min="7" max="8" width="4.7109375" customWidth="1"/>
    <col min="9" max="9" width="9.7109375" customWidth="1"/>
    <col min="10" max="18" width="4.7109375" customWidth="1"/>
    <col min="19" max="19" width="11" customWidth="1"/>
    <col min="20" max="20" width="10.7109375" customWidth="1"/>
    <col min="21" max="21" width="9.7109375" customWidth="1"/>
    <col min="22" max="22" width="4" customWidth="1"/>
    <col min="23" max="23" width="9.7109375" customWidth="1"/>
    <col min="24" max="24" width="10" customWidth="1"/>
  </cols>
  <sheetData>
    <row r="1" spans="2:25">
      <c r="D1"/>
    </row>
    <row r="2" spans="2:25" ht="18">
      <c r="D2"/>
      <c r="E2" s="2"/>
      <c r="F2" s="2"/>
      <c r="G2" s="2"/>
      <c r="H2" s="2"/>
      <c r="I2" s="3"/>
      <c r="J2" s="3"/>
      <c r="K2" s="3"/>
      <c r="L2" s="3"/>
    </row>
    <row r="3" spans="2:25" ht="16.5" thickBot="1">
      <c r="D3"/>
      <c r="M3" s="4"/>
    </row>
    <row r="4" spans="2:25" s="5" customFormat="1">
      <c r="B4" s="2"/>
      <c r="C4" s="2"/>
      <c r="X4" s="6" t="s">
        <v>0</v>
      </c>
      <c r="Y4" s="7"/>
    </row>
    <row r="5" spans="2:25" s="5" customFormat="1" ht="18.75" customHeight="1" thickBot="1">
      <c r="B5" s="2"/>
      <c r="C5" s="2"/>
      <c r="E5" s="2"/>
      <c r="F5" s="285" t="str">
        <f>+[1]Dati!H9</f>
        <v>21° TROFEO ASD NUOTO SUB VIGNOLA</v>
      </c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8"/>
      <c r="S5" s="8"/>
      <c r="T5" s="8"/>
      <c r="U5" s="9"/>
      <c r="V5" s="9"/>
      <c r="X5" s="10" t="s">
        <v>1</v>
      </c>
      <c r="Y5" s="11"/>
    </row>
    <row r="6" spans="2:25" s="5" customFormat="1">
      <c r="B6" s="2"/>
      <c r="C6" s="2"/>
      <c r="E6" s="2"/>
      <c r="F6" s="2"/>
      <c r="G6" s="2"/>
      <c r="H6" s="2"/>
      <c r="L6" s="12"/>
      <c r="M6" s="9"/>
      <c r="N6" s="9"/>
      <c r="P6" s="9"/>
      <c r="Q6" s="9"/>
      <c r="R6" s="9"/>
      <c r="S6" s="9"/>
      <c r="T6" s="9"/>
      <c r="U6" s="9"/>
      <c r="V6" s="9"/>
    </row>
    <row r="7" spans="2:25" s="5" customFormat="1" ht="20.25">
      <c r="B7" s="2"/>
      <c r="C7" s="2"/>
      <c r="F7" s="286" t="s">
        <v>2</v>
      </c>
      <c r="G7" s="286"/>
      <c r="H7" s="286"/>
      <c r="I7" s="286"/>
      <c r="J7" s="286"/>
      <c r="K7" s="286"/>
      <c r="L7" s="286"/>
      <c r="M7" s="286"/>
      <c r="N7" s="286"/>
      <c r="O7" s="286"/>
      <c r="P7" s="286"/>
      <c r="Q7" s="286"/>
      <c r="R7" s="13"/>
      <c r="S7" s="13"/>
      <c r="T7" s="13"/>
      <c r="U7" s="9"/>
      <c r="V7" s="9"/>
      <c r="W7"/>
      <c r="X7"/>
    </row>
    <row r="8" spans="2:25" s="5" customFormat="1" ht="15" customHeight="1">
      <c r="B8" s="2"/>
      <c r="C8" s="2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9"/>
      <c r="V8" s="9"/>
      <c r="W8"/>
      <c r="X8"/>
    </row>
    <row r="9" spans="2:25" s="5" customFormat="1">
      <c r="B9" s="2"/>
      <c r="C9" s="2"/>
      <c r="E9" s="2"/>
      <c r="F9" s="287" t="str">
        <f>+[1]Dati!H12</f>
        <v>VIGNOLA</v>
      </c>
      <c r="G9" s="287"/>
      <c r="H9" s="287"/>
      <c r="I9" s="287"/>
      <c r="J9" s="287"/>
      <c r="K9" s="287"/>
      <c r="L9" s="287"/>
      <c r="M9" s="287"/>
      <c r="N9" s="287"/>
      <c r="O9" s="287"/>
      <c r="P9" s="287"/>
      <c r="Q9" s="287"/>
      <c r="R9" s="15"/>
      <c r="S9" s="15"/>
      <c r="T9" s="15"/>
      <c r="U9" s="9"/>
      <c r="V9" s="9"/>
      <c r="W9"/>
      <c r="X9"/>
    </row>
    <row r="10" spans="2:25">
      <c r="D10"/>
      <c r="E10" s="2"/>
      <c r="F10" s="2"/>
      <c r="G10" s="2"/>
      <c r="H10" s="2"/>
      <c r="I10" s="16"/>
      <c r="J10" s="17"/>
      <c r="L10" s="288"/>
      <c r="M10" s="289"/>
      <c r="N10" s="289"/>
      <c r="O10" s="18"/>
      <c r="Q10" s="19"/>
      <c r="R10" s="20"/>
      <c r="S10" s="9"/>
      <c r="T10" s="9"/>
    </row>
    <row r="11" spans="2:25">
      <c r="D11"/>
      <c r="F11" s="290">
        <f>+[1]Dati!H15</f>
        <v>43779</v>
      </c>
      <c r="G11" s="290"/>
      <c r="H11" s="290"/>
      <c r="I11" s="290"/>
      <c r="J11" s="290"/>
      <c r="K11" s="290"/>
      <c r="L11" s="290"/>
      <c r="M11" s="290"/>
      <c r="N11" s="290"/>
      <c r="O11" s="290"/>
      <c r="P11" s="290"/>
      <c r="Q11" s="290"/>
      <c r="R11" s="21"/>
      <c r="S11" s="21"/>
      <c r="T11" s="21"/>
    </row>
    <row r="12" spans="2:25" ht="16.5" thickBot="1">
      <c r="D12"/>
    </row>
    <row r="13" spans="2:25" s="22" customFormat="1" ht="16.5" customHeight="1">
      <c r="B13" s="271" t="s">
        <v>3</v>
      </c>
      <c r="C13" s="273"/>
      <c r="D13" s="275" t="s">
        <v>4</v>
      </c>
      <c r="E13" s="277" t="s">
        <v>5</v>
      </c>
      <c r="F13" s="279" t="s">
        <v>6</v>
      </c>
      <c r="G13" s="280"/>
      <c r="H13" s="281"/>
      <c r="I13" s="291" t="s">
        <v>7</v>
      </c>
      <c r="J13" s="293" t="s">
        <v>8</v>
      </c>
      <c r="K13" s="294"/>
      <c r="L13" s="294"/>
      <c r="M13" s="294"/>
      <c r="N13" s="294"/>
      <c r="O13" s="294"/>
      <c r="P13" s="294"/>
      <c r="Q13" s="294"/>
      <c r="R13" s="295"/>
      <c r="S13" s="296" t="s">
        <v>9</v>
      </c>
      <c r="T13" s="298" t="s">
        <v>10</v>
      </c>
      <c r="U13" s="300" t="s">
        <v>11</v>
      </c>
    </row>
    <row r="14" spans="2:25" s="29" customFormat="1" ht="42.75" customHeight="1" thickBot="1">
      <c r="B14" s="272"/>
      <c r="C14" s="274"/>
      <c r="D14" s="276"/>
      <c r="E14" s="278"/>
      <c r="F14" s="282"/>
      <c r="G14" s="283"/>
      <c r="H14" s="284"/>
      <c r="I14" s="292"/>
      <c r="J14" s="23" t="s">
        <v>12</v>
      </c>
      <c r="K14" s="24" t="s">
        <v>13</v>
      </c>
      <c r="L14" s="24" t="s">
        <v>14</v>
      </c>
      <c r="M14" s="24" t="s">
        <v>15</v>
      </c>
      <c r="N14" s="25" t="s">
        <v>16</v>
      </c>
      <c r="O14" s="26" t="s">
        <v>17</v>
      </c>
      <c r="P14" s="24" t="s">
        <v>18</v>
      </c>
      <c r="Q14" s="24" t="s">
        <v>19</v>
      </c>
      <c r="R14" s="24" t="s">
        <v>20</v>
      </c>
      <c r="S14" s="297"/>
      <c r="T14" s="299"/>
      <c r="U14" s="301"/>
      <c r="V14" s="27"/>
      <c r="W14" s="28"/>
      <c r="X14" s="28"/>
    </row>
    <row r="15" spans="2:25" s="29" customFormat="1" ht="9.75" customHeight="1" thickBot="1">
      <c r="B15" s="30"/>
      <c r="C15" s="31"/>
      <c r="D15" s="31"/>
      <c r="E15" s="31"/>
      <c r="F15" s="32"/>
      <c r="G15" s="32"/>
      <c r="H15" s="32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3"/>
    </row>
    <row r="16" spans="2:25" s="22" customFormat="1" ht="20.100000000000001" customHeight="1" thickBot="1">
      <c r="B16" s="34" t="s">
        <v>21</v>
      </c>
      <c r="C16" s="35"/>
      <c r="D16" s="36" t="s">
        <v>22</v>
      </c>
      <c r="E16" s="37" t="s">
        <v>23</v>
      </c>
      <c r="F16" s="38">
        <v>7</v>
      </c>
      <c r="G16" s="39">
        <v>23</v>
      </c>
      <c r="H16" s="40">
        <v>21</v>
      </c>
      <c r="I16" s="41">
        <f t="shared" ref="I16:I23" si="0">ROUND((F16*60+G16+H16*0.01),0)</f>
        <v>443</v>
      </c>
      <c r="J16" s="42">
        <v>265</v>
      </c>
      <c r="K16" s="43">
        <v>295</v>
      </c>
      <c r="L16" s="43">
        <v>320</v>
      </c>
      <c r="M16" s="43">
        <v>155</v>
      </c>
      <c r="N16" s="43">
        <v>295</v>
      </c>
      <c r="O16" s="43">
        <v>460</v>
      </c>
      <c r="P16" s="43">
        <v>380</v>
      </c>
      <c r="Q16" s="43">
        <v>245</v>
      </c>
      <c r="R16" s="44">
        <v>390</v>
      </c>
      <c r="S16" s="41">
        <f t="shared" ref="S16:S23" si="1">IF(I16&gt;600,(I16-600)*10,0)</f>
        <v>0</v>
      </c>
      <c r="T16" s="45"/>
      <c r="U16" s="46">
        <f t="shared" ref="U16:U23" si="2">(J16+K16+L16+M16+N16+O16+P16+Q16+R16)-S16-T16</f>
        <v>2805</v>
      </c>
      <c r="W16" s="47"/>
      <c r="X16" s="47"/>
    </row>
    <row r="17" spans="2:24" s="22" customFormat="1" ht="20.100000000000001" customHeight="1" thickBot="1">
      <c r="B17" s="34" t="s">
        <v>24</v>
      </c>
      <c r="C17" s="48"/>
      <c r="D17" s="49" t="s">
        <v>25</v>
      </c>
      <c r="E17" s="50" t="s">
        <v>26</v>
      </c>
      <c r="F17" s="51">
        <v>7</v>
      </c>
      <c r="G17" s="52">
        <v>18</v>
      </c>
      <c r="H17" s="53">
        <v>88</v>
      </c>
      <c r="I17" s="54">
        <f t="shared" si="0"/>
        <v>439</v>
      </c>
      <c r="J17" s="55">
        <v>275</v>
      </c>
      <c r="K17" s="56">
        <v>340</v>
      </c>
      <c r="L17" s="56">
        <v>220</v>
      </c>
      <c r="M17" s="56">
        <v>255</v>
      </c>
      <c r="N17" s="56">
        <v>340</v>
      </c>
      <c r="O17" s="56">
        <v>270</v>
      </c>
      <c r="P17" s="56">
        <v>320</v>
      </c>
      <c r="Q17" s="56">
        <v>440</v>
      </c>
      <c r="R17" s="57">
        <v>410</v>
      </c>
      <c r="S17" s="54">
        <f t="shared" si="1"/>
        <v>0</v>
      </c>
      <c r="T17" s="58">
        <v>200</v>
      </c>
      <c r="U17" s="59">
        <f t="shared" si="2"/>
        <v>2670</v>
      </c>
      <c r="W17" s="47"/>
      <c r="X17" s="47"/>
    </row>
    <row r="18" spans="2:24" s="22" customFormat="1" ht="20.100000000000001" customHeight="1" thickBot="1">
      <c r="B18" s="34" t="s">
        <v>27</v>
      </c>
      <c r="C18" s="48"/>
      <c r="D18" s="49" t="s">
        <v>28</v>
      </c>
      <c r="E18" s="50" t="s">
        <v>29</v>
      </c>
      <c r="F18" s="51">
        <v>8</v>
      </c>
      <c r="G18" s="52">
        <v>50</v>
      </c>
      <c r="H18" s="53">
        <v>26</v>
      </c>
      <c r="I18" s="54">
        <f t="shared" si="0"/>
        <v>530</v>
      </c>
      <c r="J18" s="55">
        <v>230</v>
      </c>
      <c r="K18" s="56">
        <v>320</v>
      </c>
      <c r="L18" s="56">
        <v>200</v>
      </c>
      <c r="M18" s="56">
        <v>380</v>
      </c>
      <c r="N18" s="56">
        <v>370</v>
      </c>
      <c r="O18" s="56">
        <v>0</v>
      </c>
      <c r="P18" s="56">
        <v>295</v>
      </c>
      <c r="Q18" s="56">
        <v>340</v>
      </c>
      <c r="R18" s="57">
        <v>340</v>
      </c>
      <c r="S18" s="54">
        <f t="shared" si="1"/>
        <v>0</v>
      </c>
      <c r="T18" s="58"/>
      <c r="U18" s="59">
        <f t="shared" si="2"/>
        <v>2475</v>
      </c>
      <c r="W18" s="47"/>
      <c r="X18" s="47"/>
    </row>
    <row r="19" spans="2:24" s="22" customFormat="1" ht="20.100000000000001" customHeight="1" thickBot="1">
      <c r="B19" s="34" t="s">
        <v>30</v>
      </c>
      <c r="C19" s="60"/>
      <c r="D19" s="49" t="s">
        <v>31</v>
      </c>
      <c r="E19" s="50" t="s">
        <v>29</v>
      </c>
      <c r="F19" s="61">
        <v>7</v>
      </c>
      <c r="G19" s="62">
        <v>49</v>
      </c>
      <c r="H19" s="63">
        <v>50</v>
      </c>
      <c r="I19" s="54">
        <f t="shared" si="0"/>
        <v>470</v>
      </c>
      <c r="J19" s="55">
        <v>295</v>
      </c>
      <c r="K19" s="56">
        <v>255</v>
      </c>
      <c r="L19" s="56">
        <v>275</v>
      </c>
      <c r="M19" s="56">
        <v>220</v>
      </c>
      <c r="N19" s="56">
        <v>390</v>
      </c>
      <c r="O19" s="56">
        <v>265</v>
      </c>
      <c r="P19" s="56">
        <v>220</v>
      </c>
      <c r="Q19" s="56">
        <v>0</v>
      </c>
      <c r="R19" s="57">
        <v>310</v>
      </c>
      <c r="S19" s="54">
        <f t="shared" si="1"/>
        <v>0</v>
      </c>
      <c r="T19" s="58"/>
      <c r="U19" s="59">
        <f t="shared" si="2"/>
        <v>2230</v>
      </c>
      <c r="W19" s="47"/>
      <c r="X19" s="64"/>
    </row>
    <row r="20" spans="2:24" s="22" customFormat="1" ht="20.100000000000001" customHeight="1" thickBot="1">
      <c r="B20" s="34" t="s">
        <v>32</v>
      </c>
      <c r="C20" s="15"/>
      <c r="D20" s="49" t="s">
        <v>33</v>
      </c>
      <c r="E20" s="65" t="s">
        <v>23</v>
      </c>
      <c r="F20" s="51">
        <v>8</v>
      </c>
      <c r="G20" s="52">
        <v>8</v>
      </c>
      <c r="H20" s="53">
        <v>87</v>
      </c>
      <c r="I20" s="54">
        <f t="shared" si="0"/>
        <v>489</v>
      </c>
      <c r="J20" s="55">
        <v>170</v>
      </c>
      <c r="K20" s="56">
        <v>160</v>
      </c>
      <c r="L20" s="56">
        <v>430</v>
      </c>
      <c r="M20" s="56">
        <v>0</v>
      </c>
      <c r="N20" s="56">
        <v>400</v>
      </c>
      <c r="O20" s="56">
        <v>300</v>
      </c>
      <c r="P20" s="56">
        <v>200</v>
      </c>
      <c r="Q20" s="56">
        <v>220</v>
      </c>
      <c r="R20" s="57">
        <v>220</v>
      </c>
      <c r="S20" s="54">
        <f t="shared" si="1"/>
        <v>0</v>
      </c>
      <c r="T20" s="58"/>
      <c r="U20" s="59">
        <f t="shared" si="2"/>
        <v>2100</v>
      </c>
      <c r="W20" s="47"/>
      <c r="X20" s="47"/>
    </row>
    <row r="21" spans="2:24" s="22" customFormat="1" ht="20.100000000000001" customHeight="1" thickBot="1">
      <c r="B21" s="34" t="s">
        <v>34</v>
      </c>
      <c r="C21" s="60"/>
      <c r="D21" s="49" t="s">
        <v>35</v>
      </c>
      <c r="E21" s="65" t="s">
        <v>36</v>
      </c>
      <c r="F21" s="51">
        <v>7</v>
      </c>
      <c r="G21" s="52">
        <v>59</v>
      </c>
      <c r="H21" s="53">
        <v>25</v>
      </c>
      <c r="I21" s="54">
        <f t="shared" si="0"/>
        <v>479</v>
      </c>
      <c r="J21" s="55">
        <v>0</v>
      </c>
      <c r="K21" s="56">
        <v>0</v>
      </c>
      <c r="L21" s="56">
        <v>0</v>
      </c>
      <c r="M21" s="56">
        <v>270</v>
      </c>
      <c r="N21" s="56">
        <v>180</v>
      </c>
      <c r="O21" s="56">
        <v>310</v>
      </c>
      <c r="P21" s="56">
        <v>300</v>
      </c>
      <c r="Q21" s="56">
        <v>0</v>
      </c>
      <c r="R21" s="57">
        <v>300</v>
      </c>
      <c r="S21" s="54">
        <f t="shared" si="1"/>
        <v>0</v>
      </c>
      <c r="T21" s="58"/>
      <c r="U21" s="59">
        <f t="shared" si="2"/>
        <v>1360</v>
      </c>
      <c r="W21" s="47"/>
      <c r="X21" s="47"/>
    </row>
    <row r="22" spans="2:24" s="22" customFormat="1" ht="20.100000000000001" customHeight="1" thickBot="1">
      <c r="B22" s="34" t="s">
        <v>37</v>
      </c>
      <c r="C22" s="60"/>
      <c r="D22" s="49" t="s">
        <v>38</v>
      </c>
      <c r="E22" s="65" t="s">
        <v>39</v>
      </c>
      <c r="F22" s="51">
        <v>8</v>
      </c>
      <c r="G22" s="52">
        <v>23</v>
      </c>
      <c r="H22" s="53">
        <v>41</v>
      </c>
      <c r="I22" s="54">
        <f t="shared" si="0"/>
        <v>503</v>
      </c>
      <c r="J22" s="55">
        <v>260</v>
      </c>
      <c r="K22" s="56">
        <v>0</v>
      </c>
      <c r="L22" s="56">
        <v>0</v>
      </c>
      <c r="M22" s="56">
        <v>190</v>
      </c>
      <c r="N22" s="56">
        <v>150</v>
      </c>
      <c r="O22" s="56">
        <v>360</v>
      </c>
      <c r="P22" s="56">
        <v>0</v>
      </c>
      <c r="Q22" s="56">
        <v>0</v>
      </c>
      <c r="R22" s="57">
        <v>0</v>
      </c>
      <c r="S22" s="54">
        <f t="shared" si="1"/>
        <v>0</v>
      </c>
      <c r="T22" s="58"/>
      <c r="U22" s="59">
        <f t="shared" si="2"/>
        <v>960</v>
      </c>
      <c r="W22" s="47"/>
      <c r="X22" s="47"/>
    </row>
    <row r="23" spans="2:24" s="22" customFormat="1" ht="20.100000000000001" customHeight="1" thickBot="1">
      <c r="B23" s="66" t="s">
        <v>40</v>
      </c>
      <c r="C23" s="67"/>
      <c r="D23" s="68" t="s">
        <v>41</v>
      </c>
      <c r="E23" s="69" t="s">
        <v>36</v>
      </c>
      <c r="F23" s="70">
        <v>6</v>
      </c>
      <c r="G23" s="71">
        <v>31</v>
      </c>
      <c r="H23" s="72">
        <v>21</v>
      </c>
      <c r="I23" s="73">
        <f t="shared" si="0"/>
        <v>391</v>
      </c>
      <c r="J23" s="74">
        <v>155</v>
      </c>
      <c r="K23" s="75">
        <v>0</v>
      </c>
      <c r="L23" s="75">
        <v>0</v>
      </c>
      <c r="M23" s="75">
        <v>0</v>
      </c>
      <c r="N23" s="75">
        <v>165</v>
      </c>
      <c r="O23" s="75">
        <v>240</v>
      </c>
      <c r="P23" s="75">
        <v>0</v>
      </c>
      <c r="Q23" s="75">
        <v>0</v>
      </c>
      <c r="R23" s="76">
        <v>0</v>
      </c>
      <c r="S23" s="73">
        <f t="shared" si="1"/>
        <v>0</v>
      </c>
      <c r="T23" s="77"/>
      <c r="U23" s="78">
        <f t="shared" si="2"/>
        <v>560</v>
      </c>
      <c r="W23" s="47"/>
      <c r="X23" s="47"/>
    </row>
    <row r="24" spans="2:24" s="22" customFormat="1" ht="20.100000000000001" customHeight="1">
      <c r="D24" s="79" t="s">
        <v>42</v>
      </c>
      <c r="E24" s="80" t="s">
        <v>43</v>
      </c>
      <c r="F24" s="80"/>
      <c r="G24" s="80"/>
      <c r="H24" s="80"/>
      <c r="I24" s="81"/>
      <c r="J24" s="47"/>
      <c r="K24" s="82"/>
      <c r="L24" s="83"/>
      <c r="M24" s="81"/>
      <c r="N24" s="83"/>
      <c r="P24"/>
      <c r="Q24"/>
    </row>
    <row r="25" spans="2:24" s="22" customFormat="1" ht="20.100000000000001" customHeight="1">
      <c r="B25" s="87"/>
      <c r="C25" s="87"/>
      <c r="D25" s="84" t="s">
        <v>133</v>
      </c>
      <c r="E25" s="22" t="s">
        <v>134</v>
      </c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</row>
    <row r="26" spans="2:24" s="22" customFormat="1" ht="20.100000000000001" customHeight="1">
      <c r="B26" s="87"/>
      <c r="C26" s="87"/>
      <c r="D26" s="84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</row>
    <row r="27" spans="2:24" s="22" customFormat="1" ht="20.100000000000001" customHeight="1">
      <c r="B27" s="87"/>
      <c r="C27" s="87"/>
      <c r="D27" s="84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</row>
    <row r="28" spans="2:24" s="22" customFormat="1" ht="20.100000000000001" customHeight="1">
      <c r="B28" s="87"/>
      <c r="C28" s="87"/>
      <c r="D28" s="84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</row>
    <row r="29" spans="2:24" s="22" customFormat="1" ht="20.100000000000001" customHeight="1">
      <c r="B29" s="87"/>
      <c r="C29" s="87"/>
      <c r="D29" s="84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</row>
    <row r="30" spans="2:24" s="22" customFormat="1" ht="20.100000000000001" customHeight="1">
      <c r="B30" s="87"/>
      <c r="C30" s="87"/>
      <c r="D30" s="84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</row>
    <row r="31" spans="2:24" s="22" customFormat="1" ht="20.100000000000001" customHeight="1">
      <c r="B31" s="87"/>
      <c r="C31" s="87"/>
      <c r="D31" s="84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</row>
    <row r="32" spans="2:24" s="22" customFormat="1" ht="20.100000000000001" customHeight="1">
      <c r="B32" s="87"/>
      <c r="C32" s="87"/>
      <c r="D32" s="84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</row>
    <row r="33" spans="2:20" s="22" customFormat="1" ht="20.100000000000001" customHeight="1">
      <c r="B33" s="87"/>
      <c r="C33" s="87"/>
      <c r="D33" s="84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</row>
    <row r="34" spans="2:20" s="22" customFormat="1" ht="20.100000000000001" customHeight="1">
      <c r="B34" s="87"/>
      <c r="C34" s="87"/>
      <c r="D34" s="84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</row>
    <row r="35" spans="2:20" s="22" customFormat="1" ht="20.100000000000001" customHeight="1">
      <c r="B35" s="87"/>
      <c r="C35" s="87"/>
      <c r="D35" s="84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</row>
    <row r="36" spans="2:20" s="22" customFormat="1" ht="20.100000000000001" customHeight="1">
      <c r="B36" s="87"/>
      <c r="C36" s="87"/>
      <c r="D36" s="84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</row>
    <row r="37" spans="2:20" s="22" customFormat="1" ht="20.100000000000001" customHeight="1">
      <c r="B37" s="87"/>
      <c r="C37" s="87"/>
      <c r="D37" s="84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</row>
    <row r="38" spans="2:20" s="22" customFormat="1" ht="20.100000000000001" customHeight="1">
      <c r="B38" s="87"/>
      <c r="C38" s="87"/>
      <c r="D38" s="84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</row>
    <row r="39" spans="2:20" s="22" customFormat="1" ht="20.100000000000001" customHeight="1">
      <c r="B39" s="87"/>
      <c r="C39" s="87"/>
      <c r="D39" s="84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</row>
    <row r="40" spans="2:20" s="22" customFormat="1" ht="20.100000000000001" customHeight="1">
      <c r="B40" s="87"/>
      <c r="C40" s="87"/>
      <c r="D40" s="84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</row>
    <row r="41" spans="2:20" s="22" customFormat="1" ht="20.100000000000001" customHeight="1">
      <c r="B41" s="87"/>
      <c r="C41" s="87"/>
      <c r="D41" s="84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</row>
    <row r="42" spans="2:20" s="22" customFormat="1" ht="20.100000000000001" customHeight="1">
      <c r="B42" s="87"/>
      <c r="C42" s="87"/>
      <c r="D42" s="84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</row>
    <row r="43" spans="2:20" s="22" customFormat="1" ht="20.100000000000001" customHeight="1">
      <c r="B43" s="87"/>
      <c r="C43" s="87"/>
      <c r="D43" s="84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</row>
    <row r="44" spans="2:20" s="22" customFormat="1" ht="20.100000000000001" customHeight="1">
      <c r="B44" s="87"/>
      <c r="C44" s="87"/>
      <c r="D44" s="84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spans="2:20" s="22" customFormat="1" ht="20.100000000000001" customHeight="1">
      <c r="B45" s="87"/>
      <c r="C45" s="87"/>
      <c r="D45" s="84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spans="2:20" s="22" customFormat="1" ht="20.100000000000001" customHeight="1">
      <c r="B46" s="87"/>
      <c r="C46" s="87"/>
      <c r="D46" s="84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spans="2:20" s="22" customFormat="1" ht="20.100000000000001" customHeight="1">
      <c r="B47" s="87"/>
      <c r="C47" s="87"/>
      <c r="D47" s="84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spans="2:20" s="22" customFormat="1" ht="20.100000000000001" customHeight="1">
      <c r="B48" s="87"/>
      <c r="C48" s="87"/>
      <c r="D48" s="84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spans="2:20" s="22" customFormat="1" ht="20.100000000000001" customHeight="1">
      <c r="B49" s="87"/>
      <c r="C49" s="87"/>
      <c r="D49" s="84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spans="2:20" s="22" customFormat="1" ht="20.100000000000001" customHeight="1">
      <c r="B50" s="87"/>
      <c r="C50" s="87"/>
      <c r="D50" s="84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spans="2:20" s="22" customFormat="1" ht="20.100000000000001" customHeight="1">
      <c r="B51" s="87"/>
      <c r="C51" s="87"/>
      <c r="D51" s="84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spans="2:20" s="22" customFormat="1" ht="20.100000000000001" customHeight="1">
      <c r="B52" s="87"/>
      <c r="C52" s="87"/>
      <c r="D52" s="84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  <row r="53" spans="2:20" s="22" customFormat="1" ht="20.100000000000001" customHeight="1">
      <c r="B53" s="87"/>
      <c r="C53" s="87"/>
      <c r="D53" s="84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</row>
    <row r="54" spans="2:20" s="22" customFormat="1" ht="20.100000000000001" customHeight="1">
      <c r="B54" s="87"/>
      <c r="C54" s="87"/>
      <c r="D54" s="84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</row>
    <row r="55" spans="2:20" s="22" customFormat="1" ht="20.100000000000001" customHeight="1">
      <c r="B55" s="87"/>
      <c r="C55" s="87"/>
      <c r="D55" s="84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</row>
    <row r="56" spans="2:20" s="22" customFormat="1" ht="20.100000000000001" customHeight="1">
      <c r="B56" s="87"/>
      <c r="C56" s="87"/>
      <c r="D56" s="84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</row>
    <row r="57" spans="2:20" s="22" customFormat="1" ht="20.100000000000001" customHeight="1">
      <c r="B57" s="87"/>
      <c r="C57" s="87"/>
      <c r="D57" s="84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</row>
    <row r="58" spans="2:20" s="22" customFormat="1" ht="20.100000000000001" customHeight="1">
      <c r="B58" s="87"/>
      <c r="C58" s="87"/>
      <c r="D58" s="84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</row>
    <row r="59" spans="2:20" s="22" customFormat="1" ht="20.100000000000001" customHeight="1">
      <c r="B59" s="87"/>
      <c r="C59" s="87"/>
      <c r="D59" s="84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</row>
    <row r="60" spans="2:20" s="22" customFormat="1" ht="20.100000000000001" customHeight="1">
      <c r="B60" s="87"/>
      <c r="C60" s="87"/>
      <c r="D60" s="84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</row>
    <row r="61" spans="2:20" s="22" customFormat="1" ht="20.100000000000001" customHeight="1">
      <c r="B61" s="87"/>
      <c r="C61" s="87"/>
      <c r="D61" s="84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</row>
    <row r="62" spans="2:20" s="22" customFormat="1" ht="20.100000000000001" customHeight="1">
      <c r="B62" s="87"/>
      <c r="C62" s="87"/>
      <c r="D62" s="84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</row>
    <row r="63" spans="2:20" s="22" customFormat="1" ht="20.100000000000001" customHeight="1">
      <c r="B63" s="87"/>
      <c r="C63" s="87"/>
      <c r="D63" s="84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</row>
    <row r="64" spans="2:20" s="22" customFormat="1" ht="20.100000000000001" customHeight="1">
      <c r="B64" s="87"/>
      <c r="C64" s="87"/>
      <c r="D64" s="84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</row>
    <row r="65" spans="2:20" s="22" customFormat="1" ht="20.100000000000001" customHeight="1">
      <c r="B65" s="87"/>
      <c r="C65" s="87"/>
      <c r="D65" s="84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</row>
    <row r="66" spans="2:20" s="22" customFormat="1" ht="20.100000000000001" customHeight="1">
      <c r="B66" s="87"/>
      <c r="C66" s="87"/>
      <c r="D66" s="84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</row>
    <row r="67" spans="2:20" s="22" customFormat="1" ht="20.100000000000001" customHeight="1">
      <c r="B67" s="87"/>
      <c r="C67" s="87"/>
      <c r="D67" s="84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</row>
    <row r="68" spans="2:20" s="22" customFormat="1" ht="20.100000000000001" customHeight="1">
      <c r="B68" s="87"/>
      <c r="C68" s="87"/>
      <c r="D68" s="84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</row>
    <row r="69" spans="2:20" s="22" customFormat="1" ht="20.100000000000001" customHeight="1">
      <c r="B69" s="87"/>
      <c r="C69" s="87"/>
      <c r="D69" s="84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</row>
    <row r="70" spans="2:20" s="22" customFormat="1" ht="20.100000000000001" customHeight="1">
      <c r="B70" s="87"/>
      <c r="C70" s="87"/>
      <c r="D70" s="84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</row>
    <row r="71" spans="2:20" s="22" customFormat="1" ht="20.100000000000001" customHeight="1">
      <c r="B71" s="87"/>
      <c r="C71" s="87"/>
      <c r="D71" s="84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</row>
    <row r="72" spans="2:20" s="22" customFormat="1" ht="20.100000000000001" customHeight="1">
      <c r="B72" s="87"/>
      <c r="C72" s="87"/>
      <c r="D72" s="84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</row>
    <row r="73" spans="2:20" s="22" customFormat="1">
      <c r="B73" s="87"/>
      <c r="C73" s="87"/>
      <c r="D73" s="84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</row>
    <row r="74" spans="2:20" s="22" customFormat="1">
      <c r="B74" s="87"/>
      <c r="C74" s="87"/>
      <c r="D74" s="84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</row>
    <row r="75" spans="2:20" s="22" customFormat="1">
      <c r="B75" s="87"/>
      <c r="C75" s="87"/>
      <c r="D75" s="84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</row>
    <row r="76" spans="2:20" s="22" customFormat="1">
      <c r="B76" s="87"/>
      <c r="C76" s="87"/>
      <c r="D76" s="84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</row>
    <row r="77" spans="2:20" s="22" customFormat="1">
      <c r="B77" s="87"/>
      <c r="C77" s="87"/>
      <c r="D77" s="84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</row>
    <row r="78" spans="2:20" s="22" customFormat="1">
      <c r="B78" s="87"/>
      <c r="C78" s="87"/>
      <c r="D78" s="84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</row>
    <row r="79" spans="2:20" s="22" customFormat="1">
      <c r="B79" s="87"/>
      <c r="C79" s="87"/>
      <c r="D79" s="84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</row>
    <row r="80" spans="2:20" s="22" customFormat="1">
      <c r="B80" s="87"/>
      <c r="C80" s="87"/>
      <c r="D80" s="84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</row>
    <row r="81" spans="2:20" s="22" customFormat="1">
      <c r="B81" s="87"/>
      <c r="C81" s="87"/>
      <c r="D81" s="84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</row>
    <row r="82" spans="2:20" s="22" customFormat="1">
      <c r="B82" s="87"/>
      <c r="C82" s="87"/>
      <c r="D82" s="84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</row>
    <row r="83" spans="2:20" s="22" customFormat="1">
      <c r="B83" s="87"/>
      <c r="C83" s="87"/>
      <c r="D83" s="84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</row>
    <row r="84" spans="2:20" s="22" customFormat="1">
      <c r="B84" s="87"/>
      <c r="C84" s="87"/>
      <c r="D84" s="84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</row>
    <row r="85" spans="2:20" s="22" customFormat="1">
      <c r="B85" s="87"/>
      <c r="C85" s="87"/>
      <c r="D85" s="84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</row>
    <row r="86" spans="2:20" s="22" customFormat="1">
      <c r="B86" s="87"/>
      <c r="C86" s="87"/>
      <c r="D86" s="84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</row>
    <row r="87" spans="2:20" s="22" customFormat="1">
      <c r="B87" s="87"/>
      <c r="C87" s="87"/>
      <c r="D87" s="84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</row>
    <row r="88" spans="2:20" s="22" customFormat="1">
      <c r="B88" s="87"/>
      <c r="C88" s="87"/>
      <c r="D88" s="84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</row>
    <row r="89" spans="2:20" s="22" customFormat="1">
      <c r="B89" s="87"/>
      <c r="C89" s="87"/>
      <c r="D89" s="84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</row>
    <row r="90" spans="2:20" s="22" customFormat="1">
      <c r="B90" s="87"/>
      <c r="C90" s="87"/>
      <c r="D90" s="84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</row>
    <row r="91" spans="2:20" s="22" customFormat="1">
      <c r="B91" s="87"/>
      <c r="C91" s="87"/>
      <c r="D91" s="84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</row>
    <row r="92" spans="2:20" s="22" customFormat="1">
      <c r="B92" s="87"/>
      <c r="C92" s="87"/>
      <c r="D92" s="84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</row>
    <row r="93" spans="2:20" s="22" customFormat="1">
      <c r="B93" s="87"/>
      <c r="C93" s="87"/>
      <c r="D93" s="84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</row>
    <row r="94" spans="2:20" s="22" customFormat="1">
      <c r="B94" s="87"/>
      <c r="C94" s="87"/>
      <c r="D94" s="84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</row>
    <row r="95" spans="2:20" s="22" customFormat="1">
      <c r="B95" s="87"/>
      <c r="C95" s="87"/>
      <c r="D95" s="84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</row>
    <row r="96" spans="2:20" s="22" customFormat="1">
      <c r="B96" s="87"/>
      <c r="C96" s="87"/>
      <c r="D96" s="84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</row>
    <row r="97" spans="2:20" s="22" customFormat="1">
      <c r="B97" s="87"/>
      <c r="C97" s="87"/>
      <c r="D97" s="84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</row>
    <row r="98" spans="2:20" s="22" customFormat="1">
      <c r="B98" s="87"/>
      <c r="C98" s="87"/>
      <c r="D98" s="84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</row>
    <row r="99" spans="2:20" s="22" customFormat="1">
      <c r="B99" s="87"/>
      <c r="C99" s="87"/>
      <c r="D99" s="84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</row>
    <row r="100" spans="2:20" s="22" customFormat="1">
      <c r="B100" s="87"/>
      <c r="C100" s="87"/>
      <c r="D100" s="84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</row>
    <row r="101" spans="2:20" s="22" customFormat="1">
      <c r="B101" s="87"/>
      <c r="C101" s="87"/>
      <c r="D101" s="84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</row>
    <row r="102" spans="2:20" s="22" customFormat="1">
      <c r="B102" s="87"/>
      <c r="C102" s="87"/>
      <c r="D102" s="84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</row>
    <row r="103" spans="2:20" s="22" customFormat="1">
      <c r="B103" s="87"/>
      <c r="C103" s="87"/>
      <c r="D103" s="84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</row>
    <row r="104" spans="2:20" s="22" customFormat="1">
      <c r="B104" s="87"/>
      <c r="C104" s="87"/>
      <c r="D104" s="84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</row>
    <row r="105" spans="2:20" s="22" customFormat="1">
      <c r="B105" s="87"/>
      <c r="C105" s="87"/>
      <c r="D105" s="84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</row>
    <row r="106" spans="2:20" s="22" customFormat="1">
      <c r="B106" s="87"/>
      <c r="C106" s="87"/>
      <c r="D106" s="84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</row>
    <row r="107" spans="2:20" s="22" customFormat="1">
      <c r="B107" s="87"/>
      <c r="C107" s="87"/>
      <c r="D107" s="84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</row>
    <row r="108" spans="2:20" s="22" customFormat="1">
      <c r="B108" s="87"/>
      <c r="C108" s="87"/>
      <c r="D108" s="84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</row>
    <row r="109" spans="2:20" s="22" customFormat="1">
      <c r="B109" s="87"/>
      <c r="C109" s="87"/>
      <c r="D109" s="84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</row>
    <row r="110" spans="2:20" s="22" customFormat="1">
      <c r="B110" s="87"/>
      <c r="C110" s="87"/>
      <c r="D110" s="84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</row>
    <row r="111" spans="2:20" s="22" customFormat="1">
      <c r="B111" s="87"/>
      <c r="C111" s="87"/>
      <c r="D111" s="84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</row>
    <row r="112" spans="2:20" s="22" customFormat="1">
      <c r="B112" s="87"/>
      <c r="C112" s="87"/>
      <c r="D112" s="84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</row>
    <row r="113" spans="2:20" s="22" customFormat="1">
      <c r="B113" s="87"/>
      <c r="C113" s="87"/>
      <c r="D113" s="84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</row>
    <row r="114" spans="2:20" s="22" customFormat="1">
      <c r="B114" s="87"/>
      <c r="C114" s="87"/>
      <c r="D114" s="84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</row>
    <row r="115" spans="2:20" s="22" customFormat="1">
      <c r="B115" s="87"/>
      <c r="C115" s="87"/>
      <c r="D115" s="84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</row>
    <row r="116" spans="2:20" s="22" customFormat="1">
      <c r="B116" s="87"/>
      <c r="C116" s="87"/>
      <c r="D116" s="84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</row>
    <row r="117" spans="2:20" s="22" customFormat="1">
      <c r="B117" s="87"/>
      <c r="C117" s="87"/>
      <c r="D117" s="84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</row>
    <row r="118" spans="2:20" s="22" customFormat="1">
      <c r="B118" s="87"/>
      <c r="C118" s="87"/>
      <c r="D118" s="84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</row>
    <row r="119" spans="2:20" s="22" customFormat="1">
      <c r="B119" s="87"/>
      <c r="C119" s="87"/>
      <c r="D119" s="84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</row>
    <row r="120" spans="2:20" s="22" customFormat="1">
      <c r="B120" s="87"/>
      <c r="C120" s="87"/>
      <c r="D120" s="84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</row>
    <row r="121" spans="2:20" s="22" customFormat="1">
      <c r="B121" s="87"/>
      <c r="C121" s="87"/>
      <c r="D121" s="84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</row>
  </sheetData>
  <mergeCells count="15">
    <mergeCell ref="I13:I14"/>
    <mergeCell ref="J13:R13"/>
    <mergeCell ref="S13:S14"/>
    <mergeCell ref="T13:T14"/>
    <mergeCell ref="U13:U14"/>
    <mergeCell ref="F5:Q5"/>
    <mergeCell ref="F7:Q7"/>
    <mergeCell ref="F9:Q9"/>
    <mergeCell ref="L10:N10"/>
    <mergeCell ref="F11:Q11"/>
    <mergeCell ref="B13:B14"/>
    <mergeCell ref="C13:C14"/>
    <mergeCell ref="D13:D14"/>
    <mergeCell ref="E13:E14"/>
    <mergeCell ref="F13:H14"/>
  </mergeCells>
  <dataValidations count="1">
    <dataValidation type="list" allowBlank="1" showInputMessage="1" showErrorMessage="1" sqref="J16:R23">
      <formula1>"0,150,155,160,165,170,175,180,185,190,195,200,205,210,215,220,225,230,235,240,245,250,255,260,265,270,275,280,285,290,295,300,310,320,330,340,350,360,370,380,390,400,410,420,430,440,450,460"</formula1>
    </dataValidation>
  </dataValidation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Y142"/>
  <sheetViews>
    <sheetView workbookViewId="0">
      <selection activeCell="A42" sqref="A42:XFD42"/>
    </sheetView>
  </sheetViews>
  <sheetFormatPr defaultColWidth="8.7109375" defaultRowHeight="15.75"/>
  <cols>
    <col min="1" max="1" width="2.42578125" customWidth="1"/>
    <col min="2" max="2" width="5" style="1" customWidth="1"/>
    <col min="3" max="3" width="1.42578125" style="1" customWidth="1"/>
    <col min="4" max="4" width="24.7109375" style="88" customWidth="1"/>
    <col min="5" max="5" width="29.85546875" customWidth="1"/>
    <col min="6" max="6" width="4.85546875" customWidth="1"/>
    <col min="7" max="8" width="4.7109375" customWidth="1"/>
    <col min="9" max="9" width="9.7109375" customWidth="1"/>
    <col min="10" max="18" width="4.7109375" customWidth="1"/>
    <col min="19" max="19" width="11.42578125" customWidth="1"/>
    <col min="20" max="20" width="10.7109375" customWidth="1"/>
    <col min="21" max="21" width="9.7109375" customWidth="1"/>
    <col min="22" max="22" width="4" customWidth="1"/>
    <col min="24" max="24" width="10" customWidth="1"/>
  </cols>
  <sheetData>
    <row r="1" spans="2:25">
      <c r="D1"/>
    </row>
    <row r="2" spans="2:25" ht="18">
      <c r="D2"/>
      <c r="E2" s="2"/>
      <c r="F2" s="2"/>
      <c r="G2" s="2"/>
      <c r="H2" s="2"/>
      <c r="I2" s="3"/>
      <c r="J2" s="3"/>
      <c r="K2" s="3"/>
      <c r="L2" s="3"/>
    </row>
    <row r="3" spans="2:25" ht="16.5" thickBot="1">
      <c r="D3"/>
      <c r="M3" s="4"/>
    </row>
    <row r="4" spans="2:25" s="5" customFormat="1">
      <c r="B4" s="2"/>
      <c r="C4" s="2"/>
      <c r="X4" s="6" t="s">
        <v>0</v>
      </c>
      <c r="Y4" s="7"/>
    </row>
    <row r="5" spans="2:25" s="5" customFormat="1" ht="18.75" customHeight="1" thickBot="1">
      <c r="B5" s="2"/>
      <c r="C5" s="2"/>
      <c r="E5" s="2"/>
      <c r="F5" s="2"/>
      <c r="G5" s="2"/>
      <c r="H5" s="2"/>
      <c r="I5" s="285" t="str">
        <f>+[1]Dati!H9</f>
        <v>21° TROFEO ASD NUOTO SUB VIGNOLA</v>
      </c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9"/>
      <c r="V5" s="9"/>
      <c r="X5" s="10" t="s">
        <v>1</v>
      </c>
      <c r="Y5" s="11"/>
    </row>
    <row r="6" spans="2:25" s="5" customFormat="1">
      <c r="B6" s="2"/>
      <c r="C6" s="2"/>
      <c r="E6" s="2"/>
      <c r="F6" s="2"/>
      <c r="G6" s="2"/>
      <c r="H6" s="2"/>
      <c r="L6" s="12"/>
      <c r="M6" s="9"/>
      <c r="N6" s="9"/>
      <c r="P6" s="9"/>
      <c r="Q6" s="9"/>
      <c r="R6" s="9"/>
      <c r="S6" s="9"/>
      <c r="T6" s="9"/>
      <c r="U6" s="9"/>
      <c r="V6" s="9"/>
    </row>
    <row r="7" spans="2:25" s="5" customFormat="1" ht="20.25">
      <c r="B7" s="2"/>
      <c r="C7" s="2"/>
      <c r="I7" s="286" t="s">
        <v>44</v>
      </c>
      <c r="J7" s="286"/>
      <c r="K7" s="286"/>
      <c r="L7" s="286"/>
      <c r="M7" s="286"/>
      <c r="N7" s="286"/>
      <c r="O7" s="286"/>
      <c r="P7" s="286"/>
      <c r="Q7" s="286"/>
      <c r="R7" s="286"/>
      <c r="S7" s="286"/>
      <c r="T7" s="286"/>
      <c r="U7" s="9"/>
      <c r="V7" s="9"/>
      <c r="W7"/>
      <c r="X7"/>
    </row>
    <row r="8" spans="2:25" s="5" customFormat="1" ht="13.5" customHeight="1">
      <c r="B8" s="2"/>
      <c r="C8" s="2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9"/>
      <c r="V8" s="9"/>
      <c r="W8"/>
      <c r="X8"/>
    </row>
    <row r="9" spans="2:25" s="5" customFormat="1">
      <c r="B9" s="2"/>
      <c r="C9" s="2"/>
      <c r="E9" s="2"/>
      <c r="F9" s="2"/>
      <c r="G9" s="2"/>
      <c r="H9" s="2"/>
      <c r="I9" s="287" t="str">
        <f>+[1]Dati!H12</f>
        <v>VIGNOLA</v>
      </c>
      <c r="J9" s="287"/>
      <c r="K9" s="287"/>
      <c r="L9" s="287"/>
      <c r="M9" s="287"/>
      <c r="N9" s="287"/>
      <c r="O9" s="287"/>
      <c r="P9" s="287"/>
      <c r="Q9" s="287"/>
      <c r="R9" s="287"/>
      <c r="S9" s="287"/>
      <c r="T9" s="287"/>
      <c r="U9" s="9"/>
      <c r="V9" s="9"/>
      <c r="W9"/>
      <c r="X9"/>
    </row>
    <row r="10" spans="2:25">
      <c r="D10"/>
      <c r="E10" s="2"/>
      <c r="F10" s="2"/>
      <c r="G10" s="2"/>
      <c r="H10" s="2"/>
      <c r="I10" s="16"/>
      <c r="J10" s="17"/>
      <c r="L10" s="288"/>
      <c r="M10" s="289"/>
      <c r="N10" s="289"/>
      <c r="O10" s="18"/>
      <c r="Q10" s="19"/>
      <c r="R10" s="20"/>
      <c r="S10" s="9"/>
      <c r="T10" s="9"/>
    </row>
    <row r="11" spans="2:25">
      <c r="D11"/>
      <c r="I11" s="290">
        <f>+[1]Dati!H15</f>
        <v>43779</v>
      </c>
      <c r="J11" s="290"/>
      <c r="K11" s="290"/>
      <c r="L11" s="290"/>
      <c r="M11" s="290"/>
      <c r="N11" s="290"/>
      <c r="O11" s="290"/>
      <c r="P11" s="290"/>
      <c r="Q11" s="290"/>
      <c r="R11" s="290"/>
      <c r="S11" s="290"/>
      <c r="T11" s="290"/>
    </row>
    <row r="12" spans="2:25" ht="16.5" thickBot="1">
      <c r="D12"/>
    </row>
    <row r="13" spans="2:25" s="22" customFormat="1" ht="16.5" customHeight="1">
      <c r="B13" s="271" t="s">
        <v>3</v>
      </c>
      <c r="C13" s="273"/>
      <c r="D13" s="275" t="s">
        <v>4</v>
      </c>
      <c r="E13" s="302" t="s">
        <v>5</v>
      </c>
      <c r="F13" s="304" t="s">
        <v>45</v>
      </c>
      <c r="G13" s="280"/>
      <c r="H13" s="305"/>
      <c r="I13" s="298" t="s">
        <v>46</v>
      </c>
      <c r="J13" s="293" t="s">
        <v>8</v>
      </c>
      <c r="K13" s="294"/>
      <c r="L13" s="294"/>
      <c r="M13" s="294"/>
      <c r="N13" s="294"/>
      <c r="O13" s="294"/>
      <c r="P13" s="294"/>
      <c r="Q13" s="294"/>
      <c r="R13" s="294"/>
      <c r="S13" s="298" t="s">
        <v>47</v>
      </c>
      <c r="T13" s="298" t="s">
        <v>48</v>
      </c>
      <c r="U13" s="300" t="s">
        <v>11</v>
      </c>
    </row>
    <row r="14" spans="2:25" s="29" customFormat="1" ht="42.75" customHeight="1" thickBot="1">
      <c r="B14" s="272"/>
      <c r="C14" s="274"/>
      <c r="D14" s="276"/>
      <c r="E14" s="303"/>
      <c r="F14" s="306"/>
      <c r="G14" s="307"/>
      <c r="H14" s="308"/>
      <c r="I14" s="299"/>
      <c r="J14" s="23" t="s">
        <v>12</v>
      </c>
      <c r="K14" s="24" t="s">
        <v>13</v>
      </c>
      <c r="L14" s="24" t="s">
        <v>14</v>
      </c>
      <c r="M14" s="24" t="s">
        <v>15</v>
      </c>
      <c r="N14" s="25" t="s">
        <v>16</v>
      </c>
      <c r="O14" s="26" t="s">
        <v>17</v>
      </c>
      <c r="P14" s="24" t="s">
        <v>18</v>
      </c>
      <c r="Q14" s="24" t="s">
        <v>19</v>
      </c>
      <c r="R14" s="24" t="s">
        <v>20</v>
      </c>
      <c r="S14" s="299"/>
      <c r="T14" s="299"/>
      <c r="U14" s="301"/>
      <c r="V14" s="27"/>
      <c r="W14" s="28"/>
      <c r="X14" s="28"/>
    </row>
    <row r="15" spans="2:25" s="29" customFormat="1" ht="9.75" customHeight="1" thickBot="1">
      <c r="B15" s="89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1"/>
    </row>
    <row r="16" spans="2:25" s="22" customFormat="1" ht="20.100000000000001" customHeight="1" thickBot="1">
      <c r="B16" s="66" t="s">
        <v>21</v>
      </c>
      <c r="C16" s="35"/>
      <c r="D16" s="92" t="s">
        <v>49</v>
      </c>
      <c r="E16" s="93" t="s">
        <v>50</v>
      </c>
      <c r="F16" s="94">
        <v>7</v>
      </c>
      <c r="G16" s="39">
        <v>56</v>
      </c>
      <c r="H16" s="40">
        <v>10</v>
      </c>
      <c r="I16" s="41">
        <f t="shared" ref="I16:I39" si="0">ROUND((F16*60+G16+H16*0.01),0)</f>
        <v>476</v>
      </c>
      <c r="J16" s="42">
        <v>380</v>
      </c>
      <c r="K16" s="43">
        <v>380</v>
      </c>
      <c r="L16" s="43">
        <v>275</v>
      </c>
      <c r="M16" s="43">
        <v>380</v>
      </c>
      <c r="N16" s="43">
        <v>320</v>
      </c>
      <c r="O16" s="43">
        <v>410</v>
      </c>
      <c r="P16" s="43">
        <v>350</v>
      </c>
      <c r="Q16" s="43">
        <v>450</v>
      </c>
      <c r="R16" s="44">
        <v>440</v>
      </c>
      <c r="S16" s="41">
        <f t="shared" ref="S16:S39" si="1">IF(I16&gt;600,(I16-600)*10,0)</f>
        <v>0</v>
      </c>
      <c r="T16" s="95"/>
      <c r="U16" s="96">
        <f t="shared" ref="U16:U39" si="2">(J16+K16+L16+M16+N16+O16+P16+Q16+R16)-S16-T16</f>
        <v>3385</v>
      </c>
      <c r="W16" s="47"/>
      <c r="X16" s="47"/>
    </row>
    <row r="17" spans="2:24" s="22" customFormat="1" ht="16.5" thickBot="1">
      <c r="B17" s="66" t="s">
        <v>24</v>
      </c>
      <c r="C17" s="48"/>
      <c r="D17" s="97" t="s">
        <v>51</v>
      </c>
      <c r="E17" s="98" t="s">
        <v>52</v>
      </c>
      <c r="F17" s="99">
        <v>8</v>
      </c>
      <c r="G17" s="52">
        <v>10</v>
      </c>
      <c r="H17" s="53">
        <v>29</v>
      </c>
      <c r="I17" s="54">
        <f t="shared" si="0"/>
        <v>490</v>
      </c>
      <c r="J17" s="55">
        <v>450</v>
      </c>
      <c r="K17" s="56">
        <v>410</v>
      </c>
      <c r="L17" s="56">
        <v>320</v>
      </c>
      <c r="M17" s="56">
        <v>420</v>
      </c>
      <c r="N17" s="56">
        <v>320</v>
      </c>
      <c r="O17" s="56">
        <v>330</v>
      </c>
      <c r="P17" s="56">
        <v>300</v>
      </c>
      <c r="Q17" s="56">
        <v>270</v>
      </c>
      <c r="R17" s="57">
        <v>295</v>
      </c>
      <c r="S17" s="54">
        <f t="shared" si="1"/>
        <v>0</v>
      </c>
      <c r="T17" s="100"/>
      <c r="U17" s="101">
        <f t="shared" si="2"/>
        <v>3115</v>
      </c>
      <c r="W17" s="47"/>
      <c r="X17" s="47"/>
    </row>
    <row r="18" spans="2:24" s="22" customFormat="1" ht="16.5" thickBot="1">
      <c r="B18" s="66" t="s">
        <v>27</v>
      </c>
      <c r="C18" s="48"/>
      <c r="D18" s="97" t="s">
        <v>53</v>
      </c>
      <c r="E18" s="98" t="s">
        <v>54</v>
      </c>
      <c r="F18" s="99">
        <v>9</v>
      </c>
      <c r="G18" s="52">
        <v>8</v>
      </c>
      <c r="H18" s="53">
        <v>53</v>
      </c>
      <c r="I18" s="54">
        <f t="shared" si="0"/>
        <v>549</v>
      </c>
      <c r="J18" s="55">
        <v>320</v>
      </c>
      <c r="K18" s="56">
        <v>390</v>
      </c>
      <c r="L18" s="56">
        <v>370</v>
      </c>
      <c r="M18" s="56">
        <v>275</v>
      </c>
      <c r="N18" s="56">
        <v>390</v>
      </c>
      <c r="O18" s="56">
        <v>380</v>
      </c>
      <c r="P18" s="56">
        <v>290</v>
      </c>
      <c r="Q18" s="56">
        <v>310</v>
      </c>
      <c r="R18" s="57">
        <v>330</v>
      </c>
      <c r="S18" s="54">
        <f t="shared" si="1"/>
        <v>0</v>
      </c>
      <c r="T18" s="100"/>
      <c r="U18" s="101">
        <f t="shared" si="2"/>
        <v>3055</v>
      </c>
      <c r="W18" s="47"/>
      <c r="X18" s="47"/>
    </row>
    <row r="19" spans="2:24" s="22" customFormat="1" ht="16.5" thickBot="1">
      <c r="B19" s="66" t="s">
        <v>30</v>
      </c>
      <c r="C19" s="15"/>
      <c r="D19" s="97" t="s">
        <v>55</v>
      </c>
      <c r="E19" s="98" t="s">
        <v>56</v>
      </c>
      <c r="F19" s="99">
        <v>8</v>
      </c>
      <c r="G19" s="52">
        <v>25</v>
      </c>
      <c r="H19" s="53">
        <v>71</v>
      </c>
      <c r="I19" s="54">
        <f t="shared" si="0"/>
        <v>506</v>
      </c>
      <c r="J19" s="55">
        <v>285</v>
      </c>
      <c r="K19" s="56">
        <v>380</v>
      </c>
      <c r="L19" s="56">
        <v>240</v>
      </c>
      <c r="M19" s="56">
        <v>310</v>
      </c>
      <c r="N19" s="56">
        <v>310</v>
      </c>
      <c r="O19" s="56">
        <v>310</v>
      </c>
      <c r="P19" s="56">
        <v>390</v>
      </c>
      <c r="Q19" s="56">
        <v>400</v>
      </c>
      <c r="R19" s="57">
        <v>370</v>
      </c>
      <c r="S19" s="54">
        <f t="shared" si="1"/>
        <v>0</v>
      </c>
      <c r="T19" s="100"/>
      <c r="U19" s="101">
        <f t="shared" si="2"/>
        <v>2995</v>
      </c>
      <c r="W19" s="47"/>
      <c r="X19" s="47"/>
    </row>
    <row r="20" spans="2:24" s="22" customFormat="1" ht="16.5" thickBot="1">
      <c r="B20" s="66" t="s">
        <v>32</v>
      </c>
      <c r="C20" s="87"/>
      <c r="D20" s="97" t="s">
        <v>57</v>
      </c>
      <c r="E20" s="98" t="s">
        <v>50</v>
      </c>
      <c r="F20" s="99">
        <v>8</v>
      </c>
      <c r="G20" s="52">
        <v>11</v>
      </c>
      <c r="H20" s="53">
        <v>68</v>
      </c>
      <c r="I20" s="54">
        <f t="shared" si="0"/>
        <v>492</v>
      </c>
      <c r="J20" s="55">
        <v>170</v>
      </c>
      <c r="K20" s="56">
        <v>330</v>
      </c>
      <c r="L20" s="56">
        <v>390</v>
      </c>
      <c r="M20" s="56">
        <v>285</v>
      </c>
      <c r="N20" s="56">
        <v>410</v>
      </c>
      <c r="O20" s="56">
        <v>360</v>
      </c>
      <c r="P20" s="56">
        <v>360</v>
      </c>
      <c r="Q20" s="56">
        <v>155</v>
      </c>
      <c r="R20" s="57">
        <v>400</v>
      </c>
      <c r="S20" s="54">
        <f t="shared" si="1"/>
        <v>0</v>
      </c>
      <c r="T20" s="100"/>
      <c r="U20" s="101">
        <f t="shared" si="2"/>
        <v>2860</v>
      </c>
      <c r="W20" s="47"/>
      <c r="X20" s="47"/>
    </row>
    <row r="21" spans="2:24" s="22" customFormat="1" ht="16.5" thickBot="1">
      <c r="B21" s="66" t="s">
        <v>34</v>
      </c>
      <c r="C21" s="87"/>
      <c r="D21" s="97" t="s">
        <v>58</v>
      </c>
      <c r="E21" s="98" t="s">
        <v>59</v>
      </c>
      <c r="F21" s="99">
        <v>8</v>
      </c>
      <c r="G21" s="52">
        <v>50</v>
      </c>
      <c r="H21" s="53">
        <v>66</v>
      </c>
      <c r="I21" s="54">
        <f t="shared" si="0"/>
        <v>531</v>
      </c>
      <c r="J21" s="55">
        <v>280</v>
      </c>
      <c r="K21" s="56">
        <v>380</v>
      </c>
      <c r="L21" s="56">
        <v>330</v>
      </c>
      <c r="M21" s="56">
        <v>320</v>
      </c>
      <c r="N21" s="56">
        <v>175</v>
      </c>
      <c r="O21" s="56">
        <v>380</v>
      </c>
      <c r="P21" s="56">
        <v>295</v>
      </c>
      <c r="Q21" s="56">
        <v>390</v>
      </c>
      <c r="R21" s="57">
        <v>285</v>
      </c>
      <c r="S21" s="54">
        <f t="shared" si="1"/>
        <v>0</v>
      </c>
      <c r="T21" s="100"/>
      <c r="U21" s="101">
        <f t="shared" si="2"/>
        <v>2835</v>
      </c>
      <c r="W21" s="47"/>
      <c r="X21" s="47"/>
    </row>
    <row r="22" spans="2:24" s="22" customFormat="1" ht="16.5" thickBot="1">
      <c r="B22" s="66" t="s">
        <v>37</v>
      </c>
      <c r="C22" s="87"/>
      <c r="D22" s="102" t="s">
        <v>60</v>
      </c>
      <c r="E22" s="98" t="s">
        <v>59</v>
      </c>
      <c r="F22" s="99">
        <v>8</v>
      </c>
      <c r="G22" s="52">
        <v>8</v>
      </c>
      <c r="H22" s="53">
        <v>71</v>
      </c>
      <c r="I22" s="54">
        <f t="shared" si="0"/>
        <v>489</v>
      </c>
      <c r="J22" s="55">
        <v>360</v>
      </c>
      <c r="K22" s="56">
        <v>180</v>
      </c>
      <c r="L22" s="56">
        <v>380</v>
      </c>
      <c r="M22" s="56">
        <v>290</v>
      </c>
      <c r="N22" s="56">
        <v>250</v>
      </c>
      <c r="O22" s="56">
        <v>400</v>
      </c>
      <c r="P22" s="56">
        <v>290</v>
      </c>
      <c r="Q22" s="56">
        <v>370</v>
      </c>
      <c r="R22" s="57">
        <v>340</v>
      </c>
      <c r="S22" s="54">
        <f t="shared" si="1"/>
        <v>0</v>
      </c>
      <c r="T22" s="100">
        <v>100</v>
      </c>
      <c r="U22" s="101">
        <f t="shared" si="2"/>
        <v>2760</v>
      </c>
      <c r="W22" s="47"/>
      <c r="X22" s="47"/>
    </row>
    <row r="23" spans="2:24" s="22" customFormat="1" ht="16.5" thickBot="1">
      <c r="B23" s="66" t="s">
        <v>40</v>
      </c>
      <c r="C23" s="87"/>
      <c r="D23" s="97" t="s">
        <v>61</v>
      </c>
      <c r="E23" s="103" t="s">
        <v>52</v>
      </c>
      <c r="F23" s="99">
        <v>7</v>
      </c>
      <c r="G23" s="52">
        <v>39</v>
      </c>
      <c r="H23" s="53">
        <v>51</v>
      </c>
      <c r="I23" s="54">
        <f t="shared" si="0"/>
        <v>460</v>
      </c>
      <c r="J23" s="55">
        <v>210</v>
      </c>
      <c r="K23" s="56">
        <v>400</v>
      </c>
      <c r="L23" s="56">
        <v>330</v>
      </c>
      <c r="M23" s="56">
        <v>295</v>
      </c>
      <c r="N23" s="56">
        <v>310</v>
      </c>
      <c r="O23" s="56">
        <v>330</v>
      </c>
      <c r="P23" s="56">
        <v>280</v>
      </c>
      <c r="Q23" s="56">
        <v>300</v>
      </c>
      <c r="R23" s="57">
        <v>300</v>
      </c>
      <c r="S23" s="54">
        <f t="shared" si="1"/>
        <v>0</v>
      </c>
      <c r="T23" s="100"/>
      <c r="U23" s="101">
        <f t="shared" si="2"/>
        <v>2755</v>
      </c>
      <c r="W23" s="47"/>
      <c r="X23" s="47"/>
    </row>
    <row r="24" spans="2:24" s="22" customFormat="1" ht="16.5" thickBot="1">
      <c r="B24" s="66" t="s">
        <v>62</v>
      </c>
      <c r="C24" s="87"/>
      <c r="D24" s="97" t="s">
        <v>63</v>
      </c>
      <c r="E24" s="98" t="s">
        <v>64</v>
      </c>
      <c r="F24" s="99">
        <v>8</v>
      </c>
      <c r="G24" s="52">
        <v>18</v>
      </c>
      <c r="H24" s="53">
        <v>85</v>
      </c>
      <c r="I24" s="54">
        <f t="shared" si="0"/>
        <v>499</v>
      </c>
      <c r="J24" s="55">
        <v>275</v>
      </c>
      <c r="K24" s="56">
        <v>400</v>
      </c>
      <c r="L24" s="56">
        <v>370</v>
      </c>
      <c r="M24" s="56">
        <v>245</v>
      </c>
      <c r="N24" s="56">
        <v>285</v>
      </c>
      <c r="O24" s="56">
        <v>350</v>
      </c>
      <c r="P24" s="56">
        <v>370</v>
      </c>
      <c r="Q24" s="56">
        <v>260</v>
      </c>
      <c r="R24" s="57">
        <v>175</v>
      </c>
      <c r="S24" s="54">
        <f t="shared" si="1"/>
        <v>0</v>
      </c>
      <c r="T24" s="100"/>
      <c r="U24" s="101">
        <f t="shared" si="2"/>
        <v>2730</v>
      </c>
      <c r="W24" s="47"/>
      <c r="X24" s="47"/>
    </row>
    <row r="25" spans="2:24" s="22" customFormat="1" ht="16.5" thickBot="1">
      <c r="B25" s="66" t="s">
        <v>65</v>
      </c>
      <c r="C25" s="87"/>
      <c r="D25" s="97" t="s">
        <v>66</v>
      </c>
      <c r="E25" s="98" t="s">
        <v>56</v>
      </c>
      <c r="F25" s="99">
        <v>8</v>
      </c>
      <c r="G25" s="52">
        <v>18</v>
      </c>
      <c r="H25" s="53">
        <v>19</v>
      </c>
      <c r="I25" s="54">
        <f t="shared" si="0"/>
        <v>498</v>
      </c>
      <c r="J25" s="55">
        <v>320</v>
      </c>
      <c r="K25" s="56">
        <v>360</v>
      </c>
      <c r="L25" s="56">
        <v>320</v>
      </c>
      <c r="M25" s="56">
        <v>270</v>
      </c>
      <c r="N25" s="56">
        <v>285</v>
      </c>
      <c r="O25" s="56">
        <v>285</v>
      </c>
      <c r="P25" s="56">
        <v>285</v>
      </c>
      <c r="Q25" s="56">
        <v>350</v>
      </c>
      <c r="R25" s="57">
        <v>250</v>
      </c>
      <c r="S25" s="54">
        <f t="shared" si="1"/>
        <v>0</v>
      </c>
      <c r="T25" s="100"/>
      <c r="U25" s="101">
        <f t="shared" si="2"/>
        <v>2725</v>
      </c>
      <c r="W25" s="47"/>
      <c r="X25" s="47"/>
    </row>
    <row r="26" spans="2:24" s="22" customFormat="1" ht="16.5" thickBot="1">
      <c r="B26" s="66" t="s">
        <v>67</v>
      </c>
      <c r="C26" s="87"/>
      <c r="D26" s="102" t="s">
        <v>68</v>
      </c>
      <c r="E26" s="98" t="s">
        <v>29</v>
      </c>
      <c r="F26" s="99">
        <v>8</v>
      </c>
      <c r="G26" s="52">
        <v>10</v>
      </c>
      <c r="H26" s="53">
        <v>94</v>
      </c>
      <c r="I26" s="54">
        <f t="shared" si="0"/>
        <v>491</v>
      </c>
      <c r="J26" s="55">
        <v>265</v>
      </c>
      <c r="K26" s="56">
        <v>0</v>
      </c>
      <c r="L26" s="56">
        <v>215</v>
      </c>
      <c r="M26" s="56">
        <v>290</v>
      </c>
      <c r="N26" s="56">
        <v>410</v>
      </c>
      <c r="O26" s="56">
        <v>380</v>
      </c>
      <c r="P26" s="56">
        <v>430</v>
      </c>
      <c r="Q26" s="56">
        <v>285</v>
      </c>
      <c r="R26" s="57">
        <v>350</v>
      </c>
      <c r="S26" s="54">
        <f t="shared" si="1"/>
        <v>0</v>
      </c>
      <c r="T26" s="100"/>
      <c r="U26" s="101">
        <f t="shared" si="2"/>
        <v>2625</v>
      </c>
      <c r="W26" s="47"/>
      <c r="X26" s="47"/>
    </row>
    <row r="27" spans="2:24" s="22" customFormat="1" ht="16.5" thickBot="1">
      <c r="B27" s="66" t="s">
        <v>69</v>
      </c>
      <c r="C27" s="87"/>
      <c r="D27" s="97" t="s">
        <v>70</v>
      </c>
      <c r="E27" s="98" t="s">
        <v>23</v>
      </c>
      <c r="F27" s="99">
        <v>7</v>
      </c>
      <c r="G27" s="52">
        <v>47</v>
      </c>
      <c r="H27" s="53">
        <v>72</v>
      </c>
      <c r="I27" s="54">
        <f t="shared" si="0"/>
        <v>468</v>
      </c>
      <c r="J27" s="55">
        <v>260</v>
      </c>
      <c r="K27" s="56">
        <v>390</v>
      </c>
      <c r="L27" s="56">
        <v>390</v>
      </c>
      <c r="M27" s="56">
        <v>290</v>
      </c>
      <c r="N27" s="56">
        <v>215</v>
      </c>
      <c r="O27" s="56">
        <v>290</v>
      </c>
      <c r="P27" s="56">
        <v>280</v>
      </c>
      <c r="Q27" s="56">
        <v>275</v>
      </c>
      <c r="R27" s="57">
        <v>215</v>
      </c>
      <c r="S27" s="54">
        <f t="shared" si="1"/>
        <v>0</v>
      </c>
      <c r="T27" s="100"/>
      <c r="U27" s="101">
        <f t="shared" si="2"/>
        <v>2605</v>
      </c>
      <c r="W27" s="47"/>
      <c r="X27" s="47"/>
    </row>
    <row r="28" spans="2:24" s="22" customFormat="1" ht="16.5" thickBot="1">
      <c r="B28" s="66" t="s">
        <v>71</v>
      </c>
      <c r="C28" s="87"/>
      <c r="D28" s="102" t="s">
        <v>72</v>
      </c>
      <c r="E28" s="98" t="s">
        <v>54</v>
      </c>
      <c r="F28" s="99">
        <v>8</v>
      </c>
      <c r="G28" s="52">
        <v>16</v>
      </c>
      <c r="H28" s="53">
        <v>27</v>
      </c>
      <c r="I28" s="54">
        <f t="shared" si="0"/>
        <v>496</v>
      </c>
      <c r="J28" s="55">
        <v>260</v>
      </c>
      <c r="K28" s="56">
        <v>420</v>
      </c>
      <c r="L28" s="56">
        <v>155</v>
      </c>
      <c r="M28" s="56">
        <v>265</v>
      </c>
      <c r="N28" s="56">
        <v>265</v>
      </c>
      <c r="O28" s="56">
        <v>320</v>
      </c>
      <c r="P28" s="56">
        <v>270</v>
      </c>
      <c r="Q28" s="56">
        <v>200</v>
      </c>
      <c r="R28" s="57">
        <v>310</v>
      </c>
      <c r="S28" s="54">
        <f t="shared" si="1"/>
        <v>0</v>
      </c>
      <c r="T28" s="100"/>
      <c r="U28" s="101">
        <f t="shared" si="2"/>
        <v>2465</v>
      </c>
      <c r="W28" s="47"/>
      <c r="X28" s="47"/>
    </row>
    <row r="29" spans="2:24" s="22" customFormat="1" ht="16.5" thickBot="1">
      <c r="B29" s="66" t="s">
        <v>73</v>
      </c>
      <c r="C29" s="87"/>
      <c r="D29" s="104" t="s">
        <v>74</v>
      </c>
      <c r="E29" s="105" t="s">
        <v>56</v>
      </c>
      <c r="F29" s="99">
        <v>8</v>
      </c>
      <c r="G29" s="52">
        <v>39</v>
      </c>
      <c r="H29" s="53">
        <v>71</v>
      </c>
      <c r="I29" s="54">
        <f t="shared" si="0"/>
        <v>520</v>
      </c>
      <c r="J29" s="55">
        <v>275</v>
      </c>
      <c r="K29" s="56">
        <v>290</v>
      </c>
      <c r="L29" s="56">
        <v>340</v>
      </c>
      <c r="M29" s="56">
        <v>350</v>
      </c>
      <c r="N29" s="56">
        <v>280</v>
      </c>
      <c r="O29" s="56">
        <v>330</v>
      </c>
      <c r="P29" s="56">
        <v>310</v>
      </c>
      <c r="Q29" s="56">
        <v>0</v>
      </c>
      <c r="R29" s="57">
        <v>230</v>
      </c>
      <c r="S29" s="54">
        <f t="shared" si="1"/>
        <v>0</v>
      </c>
      <c r="T29" s="100"/>
      <c r="U29" s="101">
        <f t="shared" si="2"/>
        <v>2405</v>
      </c>
      <c r="W29" s="47"/>
      <c r="X29" s="47"/>
    </row>
    <row r="30" spans="2:24" s="22" customFormat="1" ht="16.5" thickBot="1">
      <c r="B30" s="66" t="s">
        <v>75</v>
      </c>
      <c r="C30" s="87"/>
      <c r="D30" s="97" t="s">
        <v>76</v>
      </c>
      <c r="E30" s="98" t="s">
        <v>39</v>
      </c>
      <c r="F30" s="99">
        <v>8</v>
      </c>
      <c r="G30" s="52">
        <v>4</v>
      </c>
      <c r="H30" s="53">
        <v>98</v>
      </c>
      <c r="I30" s="54">
        <f t="shared" si="0"/>
        <v>485</v>
      </c>
      <c r="J30" s="55">
        <v>210</v>
      </c>
      <c r="K30" s="56">
        <v>220</v>
      </c>
      <c r="L30" s="56">
        <v>295</v>
      </c>
      <c r="M30" s="56">
        <v>300</v>
      </c>
      <c r="N30" s="56">
        <v>360</v>
      </c>
      <c r="O30" s="56">
        <v>0</v>
      </c>
      <c r="P30" s="56">
        <v>400</v>
      </c>
      <c r="Q30" s="56">
        <v>390</v>
      </c>
      <c r="R30" s="57">
        <v>220</v>
      </c>
      <c r="S30" s="54">
        <f t="shared" si="1"/>
        <v>0</v>
      </c>
      <c r="T30" s="100"/>
      <c r="U30" s="101">
        <f t="shared" si="2"/>
        <v>2395</v>
      </c>
      <c r="W30" s="47"/>
      <c r="X30" s="47"/>
    </row>
    <row r="31" spans="2:24" s="22" customFormat="1" ht="16.5" thickBot="1">
      <c r="B31" s="66" t="s">
        <v>77</v>
      </c>
      <c r="C31" s="87"/>
      <c r="D31" s="104" t="s">
        <v>78</v>
      </c>
      <c r="E31" s="105" t="s">
        <v>29</v>
      </c>
      <c r="F31" s="99">
        <v>8</v>
      </c>
      <c r="G31" s="52">
        <v>28</v>
      </c>
      <c r="H31" s="53">
        <v>9</v>
      </c>
      <c r="I31" s="54">
        <f t="shared" si="0"/>
        <v>508</v>
      </c>
      <c r="J31" s="55">
        <v>240</v>
      </c>
      <c r="K31" s="56">
        <v>240</v>
      </c>
      <c r="L31" s="56">
        <v>295</v>
      </c>
      <c r="M31" s="56">
        <v>270</v>
      </c>
      <c r="N31" s="56">
        <v>275</v>
      </c>
      <c r="O31" s="56">
        <v>275</v>
      </c>
      <c r="P31" s="56">
        <v>210</v>
      </c>
      <c r="Q31" s="56">
        <v>275</v>
      </c>
      <c r="R31" s="57">
        <v>285</v>
      </c>
      <c r="S31" s="54">
        <f t="shared" si="1"/>
        <v>0</v>
      </c>
      <c r="T31" s="100"/>
      <c r="U31" s="101">
        <f t="shared" si="2"/>
        <v>2365</v>
      </c>
      <c r="W31" s="47"/>
      <c r="X31" s="47"/>
    </row>
    <row r="32" spans="2:24" s="22" customFormat="1" ht="16.5" thickBot="1">
      <c r="B32" s="66" t="s">
        <v>79</v>
      </c>
      <c r="C32" s="87"/>
      <c r="D32" s="97" t="s">
        <v>80</v>
      </c>
      <c r="E32" s="98" t="s">
        <v>50</v>
      </c>
      <c r="F32" s="99">
        <v>7</v>
      </c>
      <c r="G32" s="52">
        <v>11</v>
      </c>
      <c r="H32" s="53">
        <v>66</v>
      </c>
      <c r="I32" s="54">
        <f t="shared" si="0"/>
        <v>432</v>
      </c>
      <c r="J32" s="55">
        <v>360</v>
      </c>
      <c r="K32" s="56">
        <v>215</v>
      </c>
      <c r="L32" s="56">
        <v>205</v>
      </c>
      <c r="M32" s="56">
        <v>215</v>
      </c>
      <c r="N32" s="56">
        <v>0</v>
      </c>
      <c r="O32" s="56">
        <v>400</v>
      </c>
      <c r="P32" s="56">
        <v>240</v>
      </c>
      <c r="Q32" s="56">
        <v>295</v>
      </c>
      <c r="R32" s="57">
        <v>340</v>
      </c>
      <c r="S32" s="54">
        <f t="shared" si="1"/>
        <v>0</v>
      </c>
      <c r="T32" s="100"/>
      <c r="U32" s="101">
        <f t="shared" si="2"/>
        <v>2270</v>
      </c>
      <c r="W32" s="47"/>
      <c r="X32" s="47"/>
    </row>
    <row r="33" spans="2:24" s="22" customFormat="1" ht="16.5" thickBot="1">
      <c r="B33" s="66" t="s">
        <v>81</v>
      </c>
      <c r="C33" s="87"/>
      <c r="D33" s="104" t="s">
        <v>82</v>
      </c>
      <c r="E33" s="105" t="s">
        <v>50</v>
      </c>
      <c r="F33" s="106">
        <v>7</v>
      </c>
      <c r="G33" s="62">
        <v>36</v>
      </c>
      <c r="H33" s="63">
        <v>22</v>
      </c>
      <c r="I33" s="54">
        <f t="shared" si="0"/>
        <v>456</v>
      </c>
      <c r="J33" s="55">
        <v>245</v>
      </c>
      <c r="K33" s="56">
        <v>260</v>
      </c>
      <c r="L33" s="56">
        <v>0</v>
      </c>
      <c r="M33" s="56">
        <v>230</v>
      </c>
      <c r="N33" s="56">
        <v>205</v>
      </c>
      <c r="O33" s="56">
        <v>350</v>
      </c>
      <c r="P33" s="56">
        <v>0</v>
      </c>
      <c r="Q33" s="56">
        <v>350</v>
      </c>
      <c r="R33" s="57">
        <v>340</v>
      </c>
      <c r="S33" s="54">
        <f t="shared" si="1"/>
        <v>0</v>
      </c>
      <c r="T33" s="100"/>
      <c r="U33" s="101">
        <f t="shared" si="2"/>
        <v>1980</v>
      </c>
      <c r="W33" s="47"/>
      <c r="X33" s="47"/>
    </row>
    <row r="34" spans="2:24" s="22" customFormat="1" ht="16.5" thickBot="1">
      <c r="B34" s="66" t="s">
        <v>83</v>
      </c>
      <c r="C34" s="87"/>
      <c r="D34" s="97" t="s">
        <v>84</v>
      </c>
      <c r="E34" s="98" t="s">
        <v>29</v>
      </c>
      <c r="F34" s="99">
        <v>8</v>
      </c>
      <c r="G34" s="52">
        <v>26</v>
      </c>
      <c r="H34" s="53">
        <v>19</v>
      </c>
      <c r="I34" s="54">
        <f t="shared" si="0"/>
        <v>506</v>
      </c>
      <c r="J34" s="55">
        <v>240</v>
      </c>
      <c r="K34" s="56">
        <v>350</v>
      </c>
      <c r="L34" s="56">
        <v>0</v>
      </c>
      <c r="M34" s="56">
        <v>200</v>
      </c>
      <c r="N34" s="56">
        <v>210</v>
      </c>
      <c r="O34" s="56">
        <v>190</v>
      </c>
      <c r="P34" s="56">
        <v>255</v>
      </c>
      <c r="Q34" s="56">
        <v>300</v>
      </c>
      <c r="R34" s="57">
        <v>205</v>
      </c>
      <c r="S34" s="54">
        <f t="shared" si="1"/>
        <v>0</v>
      </c>
      <c r="T34" s="100"/>
      <c r="U34" s="101">
        <f t="shared" si="2"/>
        <v>1950</v>
      </c>
      <c r="W34" s="47"/>
      <c r="X34" s="47"/>
    </row>
    <row r="35" spans="2:24" s="22" customFormat="1" ht="16.5" thickBot="1">
      <c r="B35" s="66" t="s">
        <v>85</v>
      </c>
      <c r="C35" s="87"/>
      <c r="D35" s="102" t="s">
        <v>86</v>
      </c>
      <c r="E35" s="98" t="s">
        <v>23</v>
      </c>
      <c r="F35" s="99">
        <v>7</v>
      </c>
      <c r="G35" s="52">
        <v>51</v>
      </c>
      <c r="H35" s="53">
        <v>34</v>
      </c>
      <c r="I35" s="54">
        <f t="shared" si="0"/>
        <v>471</v>
      </c>
      <c r="J35" s="55">
        <v>280</v>
      </c>
      <c r="K35" s="56">
        <v>250</v>
      </c>
      <c r="L35" s="56">
        <v>0</v>
      </c>
      <c r="M35" s="56">
        <v>255</v>
      </c>
      <c r="N35" s="56">
        <v>210</v>
      </c>
      <c r="O35" s="56">
        <v>205</v>
      </c>
      <c r="P35" s="56">
        <v>250</v>
      </c>
      <c r="Q35" s="56">
        <v>215</v>
      </c>
      <c r="R35" s="57">
        <v>270</v>
      </c>
      <c r="S35" s="54">
        <f t="shared" si="1"/>
        <v>0</v>
      </c>
      <c r="T35" s="100"/>
      <c r="U35" s="101">
        <f t="shared" si="2"/>
        <v>1935</v>
      </c>
      <c r="W35" s="47"/>
      <c r="X35" s="47"/>
    </row>
    <row r="36" spans="2:24" s="22" customFormat="1" ht="16.5" thickBot="1">
      <c r="B36" s="66" t="s">
        <v>87</v>
      </c>
      <c r="C36" s="87"/>
      <c r="D36" s="102" t="s">
        <v>88</v>
      </c>
      <c r="E36" s="98" t="s">
        <v>54</v>
      </c>
      <c r="F36" s="99">
        <v>9</v>
      </c>
      <c r="G36" s="52">
        <v>28</v>
      </c>
      <c r="H36" s="53">
        <v>97</v>
      </c>
      <c r="I36" s="54">
        <f t="shared" si="0"/>
        <v>569</v>
      </c>
      <c r="J36" s="55">
        <v>250</v>
      </c>
      <c r="K36" s="56">
        <v>275</v>
      </c>
      <c r="L36" s="56">
        <v>0</v>
      </c>
      <c r="M36" s="56">
        <v>285</v>
      </c>
      <c r="N36" s="56">
        <v>165</v>
      </c>
      <c r="O36" s="56">
        <v>165</v>
      </c>
      <c r="P36" s="56">
        <v>370</v>
      </c>
      <c r="Q36" s="56">
        <v>160</v>
      </c>
      <c r="R36" s="57">
        <v>240</v>
      </c>
      <c r="S36" s="54">
        <f t="shared" si="1"/>
        <v>0</v>
      </c>
      <c r="T36" s="100"/>
      <c r="U36" s="101">
        <f t="shared" si="2"/>
        <v>1910</v>
      </c>
      <c r="W36" s="47"/>
      <c r="X36" s="47"/>
    </row>
    <row r="37" spans="2:24" s="22" customFormat="1" ht="16.5" thickBot="1">
      <c r="B37" s="66" t="s">
        <v>89</v>
      </c>
      <c r="C37" s="87"/>
      <c r="D37" s="97" t="s">
        <v>90</v>
      </c>
      <c r="E37" s="98" t="s">
        <v>56</v>
      </c>
      <c r="F37" s="99">
        <v>5</v>
      </c>
      <c r="G37" s="52">
        <v>35</v>
      </c>
      <c r="H37" s="53">
        <v>78</v>
      </c>
      <c r="I37" s="54">
        <f t="shared" si="0"/>
        <v>336</v>
      </c>
      <c r="J37" s="55">
        <v>260</v>
      </c>
      <c r="K37" s="56">
        <v>280</v>
      </c>
      <c r="L37" s="56">
        <v>165</v>
      </c>
      <c r="M37" s="56">
        <v>185</v>
      </c>
      <c r="N37" s="56">
        <v>0</v>
      </c>
      <c r="O37" s="56">
        <v>275</v>
      </c>
      <c r="P37" s="56">
        <v>275</v>
      </c>
      <c r="Q37" s="56">
        <v>0</v>
      </c>
      <c r="R37" s="57">
        <v>0</v>
      </c>
      <c r="S37" s="54">
        <f t="shared" si="1"/>
        <v>0</v>
      </c>
      <c r="T37" s="100"/>
      <c r="U37" s="101">
        <f t="shared" si="2"/>
        <v>1440</v>
      </c>
      <c r="W37" s="47"/>
      <c r="X37" s="47"/>
    </row>
    <row r="38" spans="2:24" s="22" customFormat="1" ht="16.5" thickBot="1">
      <c r="B38" s="66" t="s">
        <v>91</v>
      </c>
      <c r="C38" s="87"/>
      <c r="D38" s="97" t="s">
        <v>92</v>
      </c>
      <c r="E38" s="98" t="s">
        <v>36</v>
      </c>
      <c r="F38" s="99">
        <v>8</v>
      </c>
      <c r="G38" s="52">
        <v>19</v>
      </c>
      <c r="H38" s="53">
        <v>55</v>
      </c>
      <c r="I38" s="54">
        <f t="shared" si="0"/>
        <v>500</v>
      </c>
      <c r="J38" s="55">
        <v>0</v>
      </c>
      <c r="K38" s="56">
        <v>170</v>
      </c>
      <c r="L38" s="56">
        <v>0</v>
      </c>
      <c r="M38" s="56">
        <v>205</v>
      </c>
      <c r="N38" s="56">
        <v>0</v>
      </c>
      <c r="O38" s="56">
        <v>0</v>
      </c>
      <c r="P38" s="56">
        <v>215</v>
      </c>
      <c r="Q38" s="56">
        <v>275</v>
      </c>
      <c r="R38" s="57">
        <v>295</v>
      </c>
      <c r="S38" s="54">
        <f t="shared" si="1"/>
        <v>0</v>
      </c>
      <c r="T38" s="100"/>
      <c r="U38" s="101">
        <f t="shared" si="2"/>
        <v>1160</v>
      </c>
      <c r="W38" s="47"/>
      <c r="X38" s="47"/>
    </row>
    <row r="39" spans="2:24" s="22" customFormat="1" ht="15" customHeight="1" thickBot="1">
      <c r="B39" s="66" t="s">
        <v>93</v>
      </c>
      <c r="C39" s="67"/>
      <c r="D39" s="107" t="s">
        <v>94</v>
      </c>
      <c r="E39" s="108" t="s">
        <v>29</v>
      </c>
      <c r="F39" s="109">
        <v>9</v>
      </c>
      <c r="G39" s="71">
        <v>17</v>
      </c>
      <c r="H39" s="72">
        <v>80</v>
      </c>
      <c r="I39" s="73">
        <f t="shared" si="0"/>
        <v>558</v>
      </c>
      <c r="J39" s="74">
        <v>215</v>
      </c>
      <c r="K39" s="75">
        <v>210</v>
      </c>
      <c r="L39" s="75">
        <v>0</v>
      </c>
      <c r="M39" s="75">
        <v>0</v>
      </c>
      <c r="N39" s="75">
        <v>0</v>
      </c>
      <c r="O39" s="75">
        <v>340</v>
      </c>
      <c r="P39" s="75">
        <v>0</v>
      </c>
      <c r="Q39" s="75">
        <v>180</v>
      </c>
      <c r="R39" s="76">
        <v>0</v>
      </c>
      <c r="S39" s="73">
        <f t="shared" si="1"/>
        <v>0</v>
      </c>
      <c r="T39" s="110"/>
      <c r="U39" s="111">
        <f t="shared" si="2"/>
        <v>945</v>
      </c>
      <c r="W39" s="47"/>
      <c r="X39" s="47"/>
    </row>
    <row r="40" spans="2:24" s="22" customFormat="1">
      <c r="B40" s="87"/>
      <c r="C40" s="87"/>
      <c r="D40" s="84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W40" s="47"/>
      <c r="X40" s="47"/>
    </row>
    <row r="41" spans="2:24" s="22" customFormat="1">
      <c r="C41" s="87"/>
      <c r="D41" s="79" t="s">
        <v>42</v>
      </c>
      <c r="E41" s="80" t="s">
        <v>43</v>
      </c>
      <c r="F41" s="80"/>
      <c r="G41" s="80"/>
      <c r="H41" s="80"/>
      <c r="I41" s="81"/>
      <c r="J41" s="47"/>
      <c r="K41" s="82"/>
      <c r="L41" s="83"/>
      <c r="M41" s="81"/>
      <c r="N41" s="83"/>
      <c r="P41"/>
      <c r="Q41"/>
      <c r="W41" s="47"/>
      <c r="X41" s="47"/>
    </row>
    <row r="42" spans="2:24" s="22" customFormat="1" ht="20.100000000000001" customHeight="1">
      <c r="B42" s="87"/>
      <c r="D42" s="261" t="s">
        <v>133</v>
      </c>
      <c r="E42" s="22" t="s">
        <v>134</v>
      </c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</row>
    <row r="43" spans="2:24" s="22" customFormat="1">
      <c r="B43" s="87"/>
      <c r="D43" s="84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</row>
    <row r="44" spans="2:24" s="22" customFormat="1">
      <c r="B44" s="87"/>
      <c r="D44" s="84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spans="2:24" s="22" customFormat="1">
      <c r="B45" s="87"/>
      <c r="C45" s="87"/>
      <c r="D45" s="84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spans="2:24" s="22" customFormat="1">
      <c r="B46" s="87"/>
      <c r="C46" s="87"/>
      <c r="D46" s="84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spans="2:24" s="22" customFormat="1">
      <c r="B47" s="87"/>
      <c r="C47" s="87"/>
      <c r="D47" s="84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spans="2:24" s="22" customFormat="1">
      <c r="B48" s="87"/>
      <c r="C48" s="87"/>
      <c r="D48" s="84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spans="2:20" s="22" customFormat="1">
      <c r="B49" s="87"/>
      <c r="C49" s="87"/>
      <c r="D49" s="84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spans="2:20" s="22" customFormat="1">
      <c r="B50" s="87"/>
      <c r="C50" s="87"/>
      <c r="D50" s="84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spans="2:20" s="22" customFormat="1">
      <c r="B51" s="87"/>
      <c r="C51" s="87"/>
      <c r="D51" s="84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spans="2:20" s="22" customFormat="1">
      <c r="B52" s="87"/>
      <c r="C52" s="87"/>
      <c r="D52" s="84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  <row r="53" spans="2:20" s="22" customFormat="1">
      <c r="B53" s="87"/>
      <c r="C53" s="87"/>
      <c r="D53" s="84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</row>
    <row r="54" spans="2:20" s="22" customFormat="1">
      <c r="B54" s="87"/>
      <c r="C54" s="87"/>
      <c r="D54" s="84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</row>
    <row r="55" spans="2:20" s="22" customFormat="1">
      <c r="B55" s="87"/>
      <c r="C55" s="87"/>
      <c r="D55" s="84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</row>
    <row r="56" spans="2:20" s="22" customFormat="1">
      <c r="B56" s="87"/>
      <c r="C56" s="87"/>
      <c r="D56" s="84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</row>
    <row r="57" spans="2:20" s="22" customFormat="1">
      <c r="B57" s="87"/>
      <c r="C57" s="87"/>
      <c r="D57" s="84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</row>
    <row r="58" spans="2:20" s="22" customFormat="1">
      <c r="B58" s="87"/>
      <c r="C58" s="87"/>
      <c r="D58" s="84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</row>
    <row r="59" spans="2:20" s="22" customFormat="1">
      <c r="B59" s="87"/>
      <c r="C59" s="87"/>
      <c r="D59" s="84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</row>
    <row r="60" spans="2:20" s="22" customFormat="1">
      <c r="B60" s="87"/>
      <c r="C60" s="87"/>
      <c r="D60" s="84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</row>
    <row r="61" spans="2:20" s="22" customFormat="1">
      <c r="B61" s="87"/>
      <c r="C61" s="87"/>
      <c r="D61" s="84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</row>
    <row r="62" spans="2:20" s="22" customFormat="1">
      <c r="B62" s="87"/>
      <c r="C62" s="87"/>
      <c r="D62" s="84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</row>
    <row r="63" spans="2:20" s="22" customFormat="1">
      <c r="B63" s="87"/>
      <c r="C63" s="87"/>
      <c r="D63" s="84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</row>
    <row r="64" spans="2:20" s="22" customFormat="1">
      <c r="B64" s="87"/>
      <c r="C64" s="87"/>
      <c r="D64" s="84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</row>
    <row r="65" spans="2:20" s="22" customFormat="1">
      <c r="B65" s="87"/>
      <c r="C65" s="87"/>
      <c r="D65" s="84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</row>
    <row r="66" spans="2:20" s="22" customFormat="1">
      <c r="B66" s="87"/>
      <c r="C66" s="87"/>
      <c r="D66" s="84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</row>
    <row r="67" spans="2:20" s="22" customFormat="1">
      <c r="B67" s="87"/>
      <c r="C67" s="87"/>
      <c r="D67" s="84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</row>
    <row r="68" spans="2:20" s="22" customFormat="1">
      <c r="B68" s="87"/>
      <c r="C68" s="87"/>
      <c r="D68" s="84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</row>
    <row r="69" spans="2:20" s="22" customFormat="1">
      <c r="B69" s="87"/>
      <c r="C69" s="87"/>
      <c r="D69" s="84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</row>
    <row r="70" spans="2:20" s="22" customFormat="1">
      <c r="B70" s="87"/>
      <c r="C70" s="87"/>
      <c r="D70" s="84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</row>
    <row r="71" spans="2:20" s="22" customFormat="1">
      <c r="B71" s="87"/>
      <c r="C71" s="87"/>
      <c r="D71" s="84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</row>
    <row r="72" spans="2:20" s="22" customFormat="1">
      <c r="B72" s="87"/>
      <c r="C72" s="87"/>
      <c r="D72" s="84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</row>
    <row r="73" spans="2:20" s="22" customFormat="1">
      <c r="B73" s="87"/>
      <c r="C73" s="87"/>
      <c r="D73" s="84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</row>
    <row r="74" spans="2:20" s="22" customFormat="1">
      <c r="B74" s="87"/>
      <c r="C74" s="87"/>
      <c r="D74" s="84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</row>
    <row r="75" spans="2:20" s="22" customFormat="1">
      <c r="B75" s="87"/>
      <c r="C75" s="87"/>
      <c r="D75" s="84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</row>
    <row r="76" spans="2:20" s="22" customFormat="1">
      <c r="B76" s="87"/>
      <c r="C76" s="87"/>
      <c r="D76" s="84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</row>
    <row r="77" spans="2:20" s="22" customFormat="1">
      <c r="B77" s="87"/>
      <c r="C77" s="87"/>
      <c r="D77" s="84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</row>
    <row r="78" spans="2:20" s="22" customFormat="1">
      <c r="B78" s="87"/>
      <c r="C78" s="87"/>
      <c r="D78" s="84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</row>
    <row r="79" spans="2:20" s="22" customFormat="1">
      <c r="B79" s="87"/>
      <c r="C79" s="87"/>
      <c r="D79" s="84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</row>
    <row r="80" spans="2:20" s="22" customFormat="1">
      <c r="B80" s="87"/>
      <c r="C80" s="87"/>
      <c r="D80" s="84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</row>
    <row r="81" spans="2:20" s="22" customFormat="1">
      <c r="B81" s="87"/>
      <c r="C81" s="87"/>
      <c r="D81" s="84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</row>
    <row r="82" spans="2:20" s="22" customFormat="1">
      <c r="B82" s="87"/>
      <c r="C82" s="87"/>
      <c r="D82" s="84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</row>
    <row r="83" spans="2:20" s="22" customFormat="1">
      <c r="B83" s="87"/>
      <c r="C83" s="87"/>
      <c r="D83" s="84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</row>
    <row r="84" spans="2:20" s="22" customFormat="1">
      <c r="B84" s="87"/>
      <c r="C84" s="87"/>
      <c r="D84" s="84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</row>
    <row r="85" spans="2:20" s="22" customFormat="1">
      <c r="B85" s="87"/>
      <c r="C85" s="87"/>
      <c r="D85" s="84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</row>
    <row r="86" spans="2:20" s="22" customFormat="1">
      <c r="B86" s="87"/>
      <c r="C86" s="87"/>
      <c r="D86" s="84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</row>
    <row r="87" spans="2:20" s="22" customFormat="1">
      <c r="B87" s="87"/>
      <c r="C87" s="87"/>
      <c r="D87" s="84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</row>
    <row r="88" spans="2:20" s="22" customFormat="1">
      <c r="B88" s="87"/>
      <c r="C88" s="87"/>
      <c r="D88" s="84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</row>
    <row r="89" spans="2:20" s="22" customFormat="1">
      <c r="B89" s="87"/>
      <c r="C89" s="87"/>
      <c r="D89" s="84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</row>
    <row r="90" spans="2:20" s="22" customFormat="1">
      <c r="B90" s="87"/>
      <c r="C90" s="87"/>
      <c r="D90" s="84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</row>
    <row r="91" spans="2:20" s="22" customFormat="1">
      <c r="B91" s="87"/>
      <c r="C91" s="87"/>
      <c r="D91" s="84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</row>
    <row r="92" spans="2:20" s="22" customFormat="1">
      <c r="B92" s="87"/>
      <c r="C92" s="87"/>
      <c r="D92" s="84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</row>
    <row r="93" spans="2:20" s="22" customFormat="1">
      <c r="B93" s="87"/>
      <c r="C93" s="87"/>
      <c r="D93" s="84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</row>
    <row r="94" spans="2:20" s="22" customFormat="1">
      <c r="B94" s="87"/>
      <c r="C94" s="87"/>
      <c r="D94" s="84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</row>
    <row r="95" spans="2:20" s="22" customFormat="1">
      <c r="B95" s="87"/>
      <c r="C95" s="87"/>
      <c r="D95" s="84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</row>
    <row r="96" spans="2:20" s="22" customFormat="1">
      <c r="B96" s="87"/>
      <c r="C96" s="87"/>
      <c r="D96" s="84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</row>
    <row r="97" spans="2:20" s="22" customFormat="1">
      <c r="B97" s="87"/>
      <c r="C97" s="87"/>
      <c r="D97" s="84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</row>
    <row r="98" spans="2:20" s="22" customFormat="1">
      <c r="B98" s="87"/>
      <c r="C98" s="87"/>
      <c r="D98" s="84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</row>
    <row r="99" spans="2:20" s="22" customFormat="1">
      <c r="B99" s="87"/>
      <c r="C99" s="87"/>
      <c r="D99" s="84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</row>
    <row r="100" spans="2:20" s="22" customFormat="1">
      <c r="B100" s="87"/>
      <c r="C100" s="87"/>
      <c r="D100" s="84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</row>
    <row r="101" spans="2:20" s="22" customFormat="1">
      <c r="B101" s="87"/>
      <c r="C101" s="87"/>
      <c r="D101" s="84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</row>
    <row r="102" spans="2:20" s="22" customFormat="1">
      <c r="B102" s="87"/>
      <c r="C102" s="87"/>
      <c r="D102" s="84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</row>
    <row r="103" spans="2:20" s="22" customFormat="1">
      <c r="B103" s="87"/>
      <c r="C103" s="87"/>
      <c r="D103" s="84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</row>
    <row r="104" spans="2:20" s="22" customFormat="1">
      <c r="B104" s="87"/>
      <c r="C104" s="87"/>
      <c r="D104" s="84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</row>
    <row r="105" spans="2:20" s="22" customFormat="1">
      <c r="B105" s="87"/>
      <c r="C105" s="87"/>
      <c r="D105" s="84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</row>
    <row r="106" spans="2:20" s="22" customFormat="1">
      <c r="B106" s="87"/>
      <c r="C106" s="87"/>
      <c r="D106" s="84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</row>
    <row r="107" spans="2:20" s="22" customFormat="1">
      <c r="B107" s="87"/>
      <c r="C107" s="87"/>
      <c r="D107" s="84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</row>
    <row r="108" spans="2:20" s="22" customFormat="1">
      <c r="B108" s="87"/>
      <c r="C108" s="87"/>
      <c r="D108" s="84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</row>
    <row r="109" spans="2:20" s="22" customFormat="1">
      <c r="B109" s="87"/>
      <c r="C109" s="87"/>
      <c r="D109" s="84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</row>
    <row r="110" spans="2:20" s="22" customFormat="1">
      <c r="B110" s="87"/>
      <c r="C110" s="87"/>
      <c r="D110" s="84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</row>
    <row r="111" spans="2:20" s="22" customFormat="1">
      <c r="B111" s="87"/>
      <c r="C111" s="87"/>
      <c r="D111" s="84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</row>
    <row r="112" spans="2:20" s="22" customFormat="1">
      <c r="B112" s="87"/>
      <c r="C112" s="87"/>
      <c r="D112" s="84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</row>
    <row r="113" spans="2:21" s="22" customFormat="1">
      <c r="B113" s="87"/>
      <c r="C113" s="87"/>
      <c r="D113" s="84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</row>
    <row r="114" spans="2:21" s="22" customFormat="1">
      <c r="B114" s="87"/>
      <c r="C114" s="87"/>
      <c r="D114" s="84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</row>
    <row r="115" spans="2:21" s="22" customFormat="1">
      <c r="B115" s="87"/>
      <c r="C115" s="87"/>
      <c r="D115" s="84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</row>
    <row r="116" spans="2:21" s="22" customFormat="1">
      <c r="B116" s="87"/>
      <c r="C116" s="87"/>
      <c r="D116" s="84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</row>
    <row r="117" spans="2:21" s="22" customFormat="1">
      <c r="B117" s="87"/>
      <c r="C117" s="87"/>
      <c r="D117" s="84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</row>
    <row r="118" spans="2:21" s="22" customFormat="1">
      <c r="B118" s="87"/>
      <c r="C118" s="87"/>
      <c r="D118" s="8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</row>
    <row r="119" spans="2:21" s="22" customFormat="1">
      <c r="B119" s="1"/>
      <c r="C119" s="87"/>
      <c r="D119" s="88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</row>
    <row r="120" spans="2:21" s="22" customFormat="1">
      <c r="B120" s="1"/>
      <c r="C120" s="87"/>
      <c r="D120" s="88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</row>
    <row r="121" spans="2:21" s="22" customFormat="1">
      <c r="B121" s="1"/>
      <c r="C121" s="87"/>
      <c r="D121" s="88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</row>
    <row r="122" spans="2:21" s="22" customFormat="1">
      <c r="B122" s="1"/>
      <c r="C122" s="87"/>
      <c r="D122" s="88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</row>
    <row r="123" spans="2:21" s="22" customFormat="1">
      <c r="B123" s="1"/>
      <c r="C123" s="87"/>
      <c r="D123" s="88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</row>
    <row r="124" spans="2:21" s="22" customFormat="1">
      <c r="B124" s="1"/>
      <c r="C124" s="87"/>
      <c r="D124" s="88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</row>
    <row r="125" spans="2:21" s="22" customFormat="1">
      <c r="B125" s="1"/>
      <c r="C125" s="87"/>
      <c r="D125" s="88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</row>
    <row r="126" spans="2:21" s="22" customFormat="1">
      <c r="B126" s="1"/>
      <c r="C126" s="87"/>
      <c r="D126" s="88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</row>
    <row r="127" spans="2:21" s="22" customFormat="1">
      <c r="B127" s="1"/>
      <c r="C127" s="87"/>
      <c r="D127" s="88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</row>
    <row r="128" spans="2:21" s="22" customFormat="1">
      <c r="B128" s="1"/>
      <c r="C128" s="87"/>
      <c r="D128" s="8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</row>
    <row r="129" spans="2:24" s="22" customFormat="1">
      <c r="B129" s="1"/>
      <c r="C129" s="87"/>
      <c r="D129" s="88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</row>
    <row r="130" spans="2:24" s="22" customFormat="1">
      <c r="B130" s="1"/>
      <c r="C130" s="87"/>
      <c r="D130" s="88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</row>
    <row r="131" spans="2:24" s="22" customFormat="1">
      <c r="B131" s="1"/>
      <c r="C131" s="87"/>
      <c r="D131" s="88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</row>
    <row r="132" spans="2:24" s="22" customFormat="1">
      <c r="B132" s="1"/>
      <c r="C132" s="87"/>
      <c r="D132" s="88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</row>
    <row r="133" spans="2:24" s="22" customFormat="1">
      <c r="B133" s="1"/>
      <c r="C133" s="87"/>
      <c r="D133" s="88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</row>
    <row r="134" spans="2:24" s="22" customFormat="1">
      <c r="B134" s="1"/>
      <c r="C134" s="87"/>
      <c r="D134" s="88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</row>
    <row r="135" spans="2:24" s="22" customFormat="1">
      <c r="B135" s="1"/>
      <c r="C135" s="87"/>
      <c r="D135" s="88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</row>
    <row r="136" spans="2:24" s="22" customFormat="1">
      <c r="B136" s="1"/>
      <c r="C136" s="87"/>
      <c r="D136" s="88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</row>
    <row r="137" spans="2:24" s="22" customFormat="1">
      <c r="B137" s="1"/>
      <c r="C137" s="87"/>
      <c r="D137" s="88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</row>
    <row r="138" spans="2:24" s="22" customFormat="1">
      <c r="B138" s="1"/>
      <c r="C138" s="87"/>
      <c r="D138" s="8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</row>
    <row r="139" spans="2:24" s="22" customFormat="1">
      <c r="B139" s="1"/>
      <c r="C139" s="87"/>
      <c r="D139" s="88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</row>
    <row r="140" spans="2:24" s="22" customFormat="1">
      <c r="B140" s="1"/>
      <c r="C140" s="87"/>
      <c r="D140" s="88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</row>
    <row r="141" spans="2:24" s="22" customFormat="1">
      <c r="B141" s="1"/>
      <c r="C141" s="87"/>
      <c r="D141" s="88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</row>
    <row r="142" spans="2:24" s="22" customFormat="1">
      <c r="B142" s="1"/>
      <c r="C142" s="87"/>
      <c r="D142" s="88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</row>
  </sheetData>
  <mergeCells count="15">
    <mergeCell ref="I13:I14"/>
    <mergeCell ref="J13:R13"/>
    <mergeCell ref="S13:S14"/>
    <mergeCell ref="T13:T14"/>
    <mergeCell ref="U13:U14"/>
    <mergeCell ref="I5:T5"/>
    <mergeCell ref="I7:T7"/>
    <mergeCell ref="I9:T9"/>
    <mergeCell ref="L10:N10"/>
    <mergeCell ref="I11:T11"/>
    <mergeCell ref="B13:B14"/>
    <mergeCell ref="C13:C14"/>
    <mergeCell ref="D13:D14"/>
    <mergeCell ref="E13:E14"/>
    <mergeCell ref="F13:H14"/>
  </mergeCells>
  <dataValidations count="1">
    <dataValidation type="list" allowBlank="1" showInputMessage="1" showErrorMessage="1" sqref="J16:R39">
      <formula1>"0,150,155,160,165,170,175,180,185,190,195,200,205,210,215,220,225,230,235,240,245,250,255,260,265,270,275,280,285,290,295,300,310,320,330,340,350,360,370,380,390,400,410,420,430,440,450,460"</formula1>
    </dataValidation>
  </dataValidation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AB137"/>
  <sheetViews>
    <sheetView workbookViewId="0">
      <selection activeCell="P8" sqref="P8"/>
    </sheetView>
  </sheetViews>
  <sheetFormatPr defaultColWidth="8.7109375" defaultRowHeight="15"/>
  <cols>
    <col min="1" max="1" width="2.140625" customWidth="1"/>
    <col min="2" max="2" width="3.7109375" style="112" customWidth="1"/>
    <col min="3" max="3" width="0.42578125" customWidth="1"/>
    <col min="4" max="4" width="35.7109375" customWidth="1"/>
    <col min="5" max="7" width="4.7109375" customWidth="1"/>
    <col min="8" max="8" width="8.42578125" customWidth="1"/>
    <col min="9" max="17" width="8.7109375" customWidth="1"/>
    <col min="18" max="18" width="8.85546875" customWidth="1"/>
    <col min="19" max="19" width="10.28515625" hidden="1" customWidth="1"/>
    <col min="20" max="20" width="9.42578125" customWidth="1"/>
    <col min="21" max="21" width="8.28515625" customWidth="1"/>
    <col min="22" max="22" width="2.7109375" customWidth="1"/>
    <col min="23" max="23" width="11" customWidth="1"/>
  </cols>
  <sheetData>
    <row r="2" spans="2:28" ht="18">
      <c r="H2" s="2"/>
      <c r="J2" s="3"/>
      <c r="K2" s="3"/>
      <c r="W2" s="2"/>
      <c r="X2" s="3"/>
    </row>
    <row r="3" spans="2:28">
      <c r="N3" s="4"/>
      <c r="O3" s="4"/>
      <c r="P3" s="4"/>
      <c r="Q3" s="4"/>
      <c r="V3" s="4"/>
    </row>
    <row r="4" spans="2:28" s="5" customFormat="1" ht="12.75">
      <c r="B4" s="113"/>
    </row>
    <row r="5" spans="2:28" s="5" customFormat="1" ht="28.5" customHeight="1">
      <c r="B5" s="113"/>
      <c r="H5" s="311" t="str">
        <f>+[1]Dati!H9</f>
        <v>21° TROFEO ASD NUOTO SUB VIGNOLA</v>
      </c>
      <c r="I5" s="311"/>
      <c r="J5" s="311"/>
      <c r="K5" s="311"/>
      <c r="L5" s="311"/>
      <c r="M5" s="311"/>
      <c r="N5" s="311"/>
      <c r="O5" s="311"/>
      <c r="P5" s="311"/>
      <c r="Q5" s="311"/>
      <c r="R5" s="311"/>
      <c r="S5" s="9"/>
      <c r="T5" s="9"/>
      <c r="U5" s="9"/>
      <c r="V5" s="9"/>
      <c r="Y5" s="9"/>
      <c r="Z5" s="9"/>
    </row>
    <row r="6" spans="2:28" s="5" customFormat="1" ht="10.5" customHeight="1" thickBot="1">
      <c r="B6" s="113"/>
      <c r="L6" s="12"/>
      <c r="M6" s="9"/>
      <c r="N6" s="9"/>
      <c r="O6" s="9"/>
      <c r="P6" s="9"/>
      <c r="Q6" s="9"/>
      <c r="S6" s="9"/>
      <c r="T6" s="9"/>
      <c r="U6" s="9"/>
      <c r="W6" s="312"/>
      <c r="X6" s="312"/>
      <c r="Y6" s="9"/>
      <c r="Z6" s="9"/>
    </row>
    <row r="7" spans="2:28" s="5" customFormat="1" ht="20.25">
      <c r="B7" s="113"/>
      <c r="H7" s="2"/>
      <c r="I7" s="313" t="s">
        <v>95</v>
      </c>
      <c r="J7" s="313"/>
      <c r="K7" s="313"/>
      <c r="L7" s="313"/>
      <c r="M7" s="313"/>
      <c r="N7" s="313"/>
      <c r="O7" s="114"/>
      <c r="P7" s="114"/>
      <c r="Q7" s="114"/>
      <c r="R7" s="9"/>
      <c r="S7" s="9"/>
      <c r="T7" s="9"/>
      <c r="U7" s="9"/>
      <c r="W7" s="312"/>
      <c r="X7" s="312"/>
      <c r="Y7" s="9"/>
      <c r="Z7" s="9"/>
      <c r="AA7" s="314" t="s">
        <v>0</v>
      </c>
      <c r="AB7" s="315"/>
    </row>
    <row r="8" spans="2:28" s="5" customFormat="1" ht="10.5" customHeight="1" thickBot="1">
      <c r="B8" s="113"/>
      <c r="H8" s="2"/>
      <c r="I8" s="115"/>
      <c r="J8" s="115"/>
      <c r="K8" s="115"/>
      <c r="L8" s="115"/>
      <c r="M8" s="115"/>
      <c r="N8" s="115"/>
      <c r="O8" s="115"/>
      <c r="P8" s="115"/>
      <c r="Q8" s="115"/>
      <c r="R8" s="9"/>
      <c r="S8" s="9"/>
      <c r="T8" s="9"/>
      <c r="U8" s="9"/>
      <c r="W8" s="116"/>
      <c r="X8" s="116"/>
      <c r="Y8" s="9"/>
      <c r="Z8" s="9"/>
      <c r="AA8" s="309" t="s">
        <v>96</v>
      </c>
      <c r="AB8" s="310"/>
    </row>
    <row r="9" spans="2:28" s="5" customFormat="1" ht="15.75">
      <c r="B9" s="113"/>
      <c r="H9" s="117"/>
      <c r="J9" s="316" t="str">
        <f>+[1]Dati!H12</f>
        <v>VIGNOLA</v>
      </c>
      <c r="K9" s="316"/>
      <c r="L9" s="316"/>
      <c r="M9" s="316"/>
      <c r="N9" s="316"/>
      <c r="O9" s="118"/>
      <c r="P9" s="118"/>
      <c r="Q9" s="118"/>
      <c r="R9" s="9"/>
      <c r="U9" s="18"/>
      <c r="W9" s="18"/>
      <c r="X9" s="1"/>
      <c r="Y9" s="1"/>
      <c r="Z9" s="1"/>
    </row>
    <row r="10" spans="2:28" ht="11.25" customHeight="1">
      <c r="H10" s="117"/>
      <c r="I10" s="119"/>
      <c r="L10" s="288"/>
      <c r="M10" s="289"/>
      <c r="N10" s="289"/>
      <c r="O10" s="120"/>
      <c r="P10" s="120"/>
      <c r="Q10" s="120"/>
      <c r="R10" s="18"/>
      <c r="U10" s="19"/>
      <c r="W10" s="20"/>
      <c r="X10" s="9"/>
      <c r="Y10" s="9"/>
      <c r="Z10" s="9"/>
    </row>
    <row r="11" spans="2:28" ht="12.75" customHeight="1">
      <c r="J11" s="317">
        <f>+[1]Dati!H15</f>
        <v>43779</v>
      </c>
      <c r="K11" s="317"/>
      <c r="L11" s="317"/>
      <c r="M11" s="317"/>
      <c r="N11" s="317"/>
      <c r="O11" s="121"/>
      <c r="P11" s="121"/>
      <c r="Q11" s="121"/>
    </row>
    <row r="12" spans="2:28" ht="8.25" customHeight="1" thickBot="1"/>
    <row r="13" spans="2:28" s="22" customFormat="1" ht="15.75" customHeight="1" thickBot="1">
      <c r="B13" s="318" t="s">
        <v>97</v>
      </c>
      <c r="C13" s="320"/>
      <c r="D13" s="322" t="s">
        <v>5</v>
      </c>
      <c r="E13" s="279" t="s">
        <v>98</v>
      </c>
      <c r="F13" s="280"/>
      <c r="G13" s="305"/>
      <c r="H13" s="298" t="s">
        <v>99</v>
      </c>
      <c r="I13" s="326" t="s">
        <v>8</v>
      </c>
      <c r="J13" s="327"/>
      <c r="K13" s="327"/>
      <c r="L13" s="327"/>
      <c r="M13" s="327"/>
      <c r="N13" s="327"/>
      <c r="O13" s="328"/>
      <c r="P13" s="328"/>
      <c r="Q13" s="329"/>
      <c r="R13" s="298" t="s">
        <v>100</v>
      </c>
      <c r="S13" s="122"/>
      <c r="T13" s="296" t="s">
        <v>101</v>
      </c>
      <c r="U13" s="331" t="s">
        <v>11</v>
      </c>
    </row>
    <row r="14" spans="2:28" s="29" customFormat="1" ht="39.75" customHeight="1" thickBot="1">
      <c r="B14" s="319"/>
      <c r="C14" s="321"/>
      <c r="D14" s="323"/>
      <c r="E14" s="282"/>
      <c r="F14" s="283"/>
      <c r="G14" s="324"/>
      <c r="H14" s="325"/>
      <c r="I14" s="123" t="s">
        <v>12</v>
      </c>
      <c r="J14" s="124" t="s">
        <v>13</v>
      </c>
      <c r="K14" s="124" t="s">
        <v>14</v>
      </c>
      <c r="L14" s="124" t="s">
        <v>15</v>
      </c>
      <c r="M14" s="124" t="s">
        <v>16</v>
      </c>
      <c r="N14" s="124" t="s">
        <v>17</v>
      </c>
      <c r="O14" s="124" t="s">
        <v>18</v>
      </c>
      <c r="P14" s="124" t="s">
        <v>19</v>
      </c>
      <c r="Q14" s="124" t="s">
        <v>20</v>
      </c>
      <c r="R14" s="325"/>
      <c r="S14" s="125" t="s">
        <v>102</v>
      </c>
      <c r="T14" s="330"/>
      <c r="U14" s="332"/>
    </row>
    <row r="15" spans="2:28" s="29" customFormat="1" ht="6.75" customHeight="1" thickBot="1">
      <c r="B15" s="126"/>
      <c r="C15" s="127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8"/>
    </row>
    <row r="16" spans="2:28" s="22" customFormat="1" ht="15" customHeight="1" thickBot="1">
      <c r="B16" s="129" t="s">
        <v>21</v>
      </c>
      <c r="C16" s="130"/>
      <c r="D16" s="131" t="s">
        <v>54</v>
      </c>
      <c r="E16" s="132">
        <v>3</v>
      </c>
      <c r="F16" s="133">
        <v>46</v>
      </c>
      <c r="G16" s="134">
        <v>29</v>
      </c>
      <c r="H16" s="41">
        <f t="shared" ref="H16:H25" si="0">ROUND((E16*60+F16+G16*0.01),0)</f>
        <v>226</v>
      </c>
      <c r="I16" s="42">
        <v>380</v>
      </c>
      <c r="J16" s="43">
        <v>360</v>
      </c>
      <c r="K16" s="43">
        <v>350</v>
      </c>
      <c r="L16" s="43">
        <v>350</v>
      </c>
      <c r="M16" s="43">
        <v>340</v>
      </c>
      <c r="N16" s="43">
        <v>0</v>
      </c>
      <c r="O16" s="43">
        <v>250</v>
      </c>
      <c r="P16" s="43">
        <v>290</v>
      </c>
      <c r="Q16" s="44">
        <v>300</v>
      </c>
      <c r="R16" s="41"/>
      <c r="S16" s="135"/>
      <c r="T16" s="136">
        <f t="shared" ref="T16:T25" si="1">IF(H16=0,0,(-H16+270)*10)</f>
        <v>440</v>
      </c>
      <c r="U16" s="46">
        <f t="shared" ref="U16:U25" si="2">SUM(I16:Q16)-R16+T16</f>
        <v>3060</v>
      </c>
    </row>
    <row r="17" spans="2:26" s="22" customFormat="1" ht="15" customHeight="1" thickBot="1">
      <c r="B17" s="137" t="s">
        <v>24</v>
      </c>
      <c r="C17" s="138"/>
      <c r="D17" s="139" t="s">
        <v>56</v>
      </c>
      <c r="E17" s="140">
        <v>4</v>
      </c>
      <c r="F17" s="141">
        <v>13</v>
      </c>
      <c r="G17" s="142">
        <v>0</v>
      </c>
      <c r="H17" s="54">
        <f t="shared" si="0"/>
        <v>253</v>
      </c>
      <c r="I17" s="55">
        <v>340</v>
      </c>
      <c r="J17" s="56">
        <v>410</v>
      </c>
      <c r="K17" s="56">
        <v>230</v>
      </c>
      <c r="L17" s="56">
        <v>260</v>
      </c>
      <c r="M17" s="56">
        <v>270</v>
      </c>
      <c r="N17" s="56">
        <v>370</v>
      </c>
      <c r="O17" s="56">
        <v>265</v>
      </c>
      <c r="P17" s="56">
        <v>360</v>
      </c>
      <c r="Q17" s="57">
        <v>275</v>
      </c>
      <c r="R17" s="54"/>
      <c r="S17" s="143"/>
      <c r="T17" s="144">
        <f t="shared" si="1"/>
        <v>170</v>
      </c>
      <c r="U17" s="59">
        <f t="shared" si="2"/>
        <v>2950</v>
      </c>
      <c r="W17" s="79"/>
      <c r="X17" s="145"/>
      <c r="Y17" s="145"/>
    </row>
    <row r="18" spans="2:26" s="22" customFormat="1" ht="15" customHeight="1" thickBot="1">
      <c r="B18" s="137" t="s">
        <v>27</v>
      </c>
      <c r="C18" s="138"/>
      <c r="D18" s="139" t="s">
        <v>26</v>
      </c>
      <c r="E18" s="140">
        <v>4</v>
      </c>
      <c r="F18" s="141">
        <v>31</v>
      </c>
      <c r="G18" s="142">
        <v>35</v>
      </c>
      <c r="H18" s="54">
        <f t="shared" si="0"/>
        <v>271</v>
      </c>
      <c r="I18" s="55">
        <v>175</v>
      </c>
      <c r="J18" s="56">
        <v>330</v>
      </c>
      <c r="K18" s="56">
        <v>190</v>
      </c>
      <c r="L18" s="56">
        <v>230</v>
      </c>
      <c r="M18" s="56">
        <v>350</v>
      </c>
      <c r="N18" s="56">
        <v>190</v>
      </c>
      <c r="O18" s="56">
        <v>0</v>
      </c>
      <c r="P18" s="56">
        <v>360</v>
      </c>
      <c r="Q18" s="57">
        <v>265</v>
      </c>
      <c r="R18" s="54"/>
      <c r="S18" s="143"/>
      <c r="T18" s="144">
        <f t="shared" si="1"/>
        <v>-10</v>
      </c>
      <c r="U18" s="59">
        <f t="shared" si="2"/>
        <v>2080</v>
      </c>
    </row>
    <row r="19" spans="2:26" s="22" customFormat="1" ht="15" customHeight="1" thickBot="1">
      <c r="B19" s="137" t="s">
        <v>30</v>
      </c>
      <c r="C19" s="138"/>
      <c r="D19" s="139" t="s">
        <v>103</v>
      </c>
      <c r="E19" s="140">
        <v>4</v>
      </c>
      <c r="F19" s="141">
        <v>31</v>
      </c>
      <c r="G19" s="142">
        <v>59</v>
      </c>
      <c r="H19" s="54">
        <f t="shared" si="0"/>
        <v>272</v>
      </c>
      <c r="I19" s="55">
        <v>290</v>
      </c>
      <c r="J19" s="56">
        <v>390</v>
      </c>
      <c r="K19" s="56">
        <v>235</v>
      </c>
      <c r="L19" s="56">
        <v>340</v>
      </c>
      <c r="M19" s="56">
        <v>275</v>
      </c>
      <c r="N19" s="56">
        <v>0</v>
      </c>
      <c r="O19" s="56">
        <v>170</v>
      </c>
      <c r="P19" s="56">
        <v>0</v>
      </c>
      <c r="Q19" s="57">
        <v>255</v>
      </c>
      <c r="R19" s="54"/>
      <c r="S19" s="143"/>
      <c r="T19" s="144">
        <f t="shared" si="1"/>
        <v>-20</v>
      </c>
      <c r="U19" s="59">
        <f t="shared" si="2"/>
        <v>1935</v>
      </c>
    </row>
    <row r="20" spans="2:26" s="22" customFormat="1" ht="15" customHeight="1" thickBot="1">
      <c r="B20" s="137" t="s">
        <v>32</v>
      </c>
      <c r="C20" s="138"/>
      <c r="D20" s="139" t="s">
        <v>104</v>
      </c>
      <c r="E20" s="140">
        <v>4</v>
      </c>
      <c r="F20" s="146">
        <v>47</v>
      </c>
      <c r="G20" s="147">
        <v>77</v>
      </c>
      <c r="H20" s="54">
        <f t="shared" si="0"/>
        <v>288</v>
      </c>
      <c r="I20" s="55">
        <v>205</v>
      </c>
      <c r="J20" s="56">
        <v>390</v>
      </c>
      <c r="K20" s="56">
        <v>275</v>
      </c>
      <c r="L20" s="56">
        <v>275</v>
      </c>
      <c r="M20" s="56">
        <v>310</v>
      </c>
      <c r="N20" s="56">
        <v>270</v>
      </c>
      <c r="O20" s="56">
        <v>160</v>
      </c>
      <c r="P20" s="56">
        <v>0</v>
      </c>
      <c r="Q20" s="57">
        <v>215</v>
      </c>
      <c r="R20" s="54"/>
      <c r="S20" s="58"/>
      <c r="T20" s="144">
        <f t="shared" si="1"/>
        <v>-180</v>
      </c>
      <c r="U20" s="59">
        <f t="shared" si="2"/>
        <v>1920</v>
      </c>
      <c r="X20"/>
      <c r="Y20"/>
      <c r="Z20"/>
    </row>
    <row r="21" spans="2:26" s="22" customFormat="1" ht="15" customHeight="1" thickBot="1">
      <c r="B21" s="137" t="s">
        <v>34</v>
      </c>
      <c r="C21" s="138"/>
      <c r="D21" s="139" t="s">
        <v>52</v>
      </c>
      <c r="E21" s="140">
        <v>4</v>
      </c>
      <c r="F21" s="146">
        <v>20</v>
      </c>
      <c r="G21" s="147">
        <v>54</v>
      </c>
      <c r="H21" s="54">
        <f t="shared" si="0"/>
        <v>261</v>
      </c>
      <c r="I21" s="55">
        <v>290</v>
      </c>
      <c r="J21" s="56">
        <v>270</v>
      </c>
      <c r="K21" s="56">
        <v>250</v>
      </c>
      <c r="L21" s="56">
        <v>275</v>
      </c>
      <c r="M21" s="56">
        <v>200</v>
      </c>
      <c r="N21" s="56">
        <v>0</v>
      </c>
      <c r="O21" s="56">
        <v>240</v>
      </c>
      <c r="P21" s="56">
        <v>180</v>
      </c>
      <c r="Q21" s="57">
        <v>0</v>
      </c>
      <c r="R21" s="54"/>
      <c r="S21" s="58"/>
      <c r="T21" s="144">
        <f t="shared" si="1"/>
        <v>90</v>
      </c>
      <c r="U21" s="59">
        <f t="shared" si="2"/>
        <v>1795</v>
      </c>
      <c r="X21"/>
      <c r="Y21"/>
      <c r="Z21"/>
    </row>
    <row r="22" spans="2:26" s="22" customFormat="1" ht="15" customHeight="1" thickBot="1">
      <c r="B22" s="137" t="s">
        <v>37</v>
      </c>
      <c r="C22" s="138"/>
      <c r="D22" s="139" t="s">
        <v>105</v>
      </c>
      <c r="E22" s="140">
        <v>5</v>
      </c>
      <c r="F22" s="146">
        <v>20</v>
      </c>
      <c r="G22" s="147">
        <v>0</v>
      </c>
      <c r="H22" s="54">
        <f t="shared" si="0"/>
        <v>320</v>
      </c>
      <c r="I22" s="55">
        <v>290</v>
      </c>
      <c r="J22" s="56">
        <v>285</v>
      </c>
      <c r="K22" s="56">
        <v>370</v>
      </c>
      <c r="L22" s="56">
        <v>250</v>
      </c>
      <c r="M22" s="56">
        <v>290</v>
      </c>
      <c r="N22" s="56">
        <v>230</v>
      </c>
      <c r="O22" s="56">
        <v>220</v>
      </c>
      <c r="P22" s="56">
        <v>240</v>
      </c>
      <c r="Q22" s="57">
        <v>200</v>
      </c>
      <c r="R22" s="54">
        <v>100</v>
      </c>
      <c r="S22" s="58"/>
      <c r="T22" s="144">
        <f t="shared" si="1"/>
        <v>-500</v>
      </c>
      <c r="U22" s="59">
        <f t="shared" si="2"/>
        <v>1775</v>
      </c>
      <c r="X22"/>
      <c r="Y22"/>
      <c r="Z22"/>
    </row>
    <row r="23" spans="2:26" s="22" customFormat="1" ht="15" customHeight="1" thickBot="1">
      <c r="B23" s="137" t="s">
        <v>40</v>
      </c>
      <c r="C23" s="138"/>
      <c r="D23" s="139" t="s">
        <v>36</v>
      </c>
      <c r="E23" s="140">
        <v>4</v>
      </c>
      <c r="F23" s="146">
        <v>45</v>
      </c>
      <c r="G23" s="147">
        <v>54</v>
      </c>
      <c r="H23" s="54">
        <f t="shared" si="0"/>
        <v>286</v>
      </c>
      <c r="I23" s="55">
        <v>185</v>
      </c>
      <c r="J23" s="56">
        <v>245</v>
      </c>
      <c r="K23" s="56">
        <v>255</v>
      </c>
      <c r="L23" s="56">
        <v>0</v>
      </c>
      <c r="M23" s="56">
        <v>200</v>
      </c>
      <c r="N23" s="56">
        <v>190</v>
      </c>
      <c r="O23" s="56">
        <v>250</v>
      </c>
      <c r="P23" s="56">
        <v>0</v>
      </c>
      <c r="Q23" s="57">
        <v>0</v>
      </c>
      <c r="R23" s="54"/>
      <c r="S23" s="58"/>
      <c r="T23" s="144">
        <f t="shared" si="1"/>
        <v>-160</v>
      </c>
      <c r="U23" s="59">
        <f t="shared" si="2"/>
        <v>1165</v>
      </c>
      <c r="X23"/>
      <c r="Y23"/>
      <c r="Z23"/>
    </row>
    <row r="24" spans="2:26" s="22" customFormat="1" ht="15" customHeight="1" thickBot="1">
      <c r="B24" s="137" t="s">
        <v>62</v>
      </c>
      <c r="C24" s="138"/>
      <c r="D24" s="139" t="s">
        <v>23</v>
      </c>
      <c r="E24" s="140">
        <v>5</v>
      </c>
      <c r="F24" s="146">
        <v>22</v>
      </c>
      <c r="G24" s="147">
        <v>85</v>
      </c>
      <c r="H24" s="54">
        <f t="shared" si="0"/>
        <v>323</v>
      </c>
      <c r="I24" s="55">
        <v>275</v>
      </c>
      <c r="J24" s="56">
        <v>190</v>
      </c>
      <c r="K24" s="56">
        <v>250</v>
      </c>
      <c r="L24" s="56">
        <v>280</v>
      </c>
      <c r="M24" s="56">
        <v>0</v>
      </c>
      <c r="N24" s="56">
        <v>380</v>
      </c>
      <c r="O24" s="56">
        <v>0</v>
      </c>
      <c r="P24" s="56">
        <v>0</v>
      </c>
      <c r="Q24" s="57">
        <v>0</v>
      </c>
      <c r="R24" s="54"/>
      <c r="S24" s="58"/>
      <c r="T24" s="144">
        <f t="shared" si="1"/>
        <v>-530</v>
      </c>
      <c r="U24" s="59">
        <f t="shared" si="2"/>
        <v>845</v>
      </c>
      <c r="X24"/>
      <c r="Y24"/>
      <c r="Z24"/>
    </row>
    <row r="25" spans="2:26" s="22" customFormat="1" ht="15" customHeight="1" thickBot="1">
      <c r="B25" s="148" t="s">
        <v>106</v>
      </c>
      <c r="C25" s="149"/>
      <c r="D25" s="150" t="s">
        <v>107</v>
      </c>
      <c r="E25" s="151">
        <v>4</v>
      </c>
      <c r="F25" s="152">
        <v>12</v>
      </c>
      <c r="G25" s="153">
        <v>97</v>
      </c>
      <c r="H25" s="73">
        <f t="shared" si="0"/>
        <v>253</v>
      </c>
      <c r="I25" s="74">
        <v>0</v>
      </c>
      <c r="J25" s="75">
        <v>300</v>
      </c>
      <c r="K25" s="75">
        <v>185</v>
      </c>
      <c r="L25" s="75">
        <v>275</v>
      </c>
      <c r="M25" s="75">
        <v>0</v>
      </c>
      <c r="N25" s="75">
        <v>150</v>
      </c>
      <c r="O25" s="75">
        <v>380</v>
      </c>
      <c r="P25" s="75">
        <v>210</v>
      </c>
      <c r="Q25" s="76">
        <v>215</v>
      </c>
      <c r="R25" s="73"/>
      <c r="S25" s="77"/>
      <c r="T25" s="154">
        <f t="shared" si="1"/>
        <v>170</v>
      </c>
      <c r="U25" s="78">
        <f t="shared" si="2"/>
        <v>1885</v>
      </c>
      <c r="X25"/>
      <c r="Y25"/>
      <c r="Z25"/>
    </row>
    <row r="26" spans="2:26" s="22" customFormat="1" ht="20.100000000000001" customHeight="1">
      <c r="D26" s="84" t="s">
        <v>140</v>
      </c>
      <c r="E26" s="333" t="s">
        <v>43</v>
      </c>
      <c r="F26" s="333"/>
      <c r="G26" s="333"/>
      <c r="H26" s="333"/>
      <c r="I26" s="81"/>
      <c r="J26" s="81"/>
      <c r="K26" s="81"/>
      <c r="L26" s="81"/>
      <c r="M26" s="81"/>
      <c r="N26" s="47"/>
      <c r="O26" s="82"/>
      <c r="P26" s="83"/>
      <c r="Q26" s="81"/>
      <c r="R26" s="83"/>
      <c r="T26"/>
      <c r="U26"/>
    </row>
    <row r="27" spans="2:26" s="22" customFormat="1" ht="20.100000000000001" customHeight="1">
      <c r="D27" s="84" t="s">
        <v>136</v>
      </c>
      <c r="E27" s="334" t="s">
        <v>134</v>
      </c>
      <c r="F27" s="334"/>
      <c r="G27" s="334"/>
      <c r="H27" s="334"/>
      <c r="I27" s="85"/>
      <c r="J27" s="85"/>
      <c r="K27" s="85"/>
      <c r="L27" s="85"/>
      <c r="M27" s="85"/>
      <c r="N27" s="47"/>
      <c r="O27" s="85"/>
      <c r="P27"/>
      <c r="Q27" s="86"/>
      <c r="R27"/>
      <c r="T27"/>
      <c r="U27"/>
    </row>
    <row r="28" spans="2:26" s="22" customFormat="1" ht="20.100000000000001" customHeight="1">
      <c r="B28" s="79"/>
      <c r="C28" s="79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</row>
    <row r="29" spans="2:26" s="22" customFormat="1" ht="20.100000000000001" customHeight="1">
      <c r="B29" s="79"/>
      <c r="C29" s="79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</row>
    <row r="30" spans="2:26" s="22" customFormat="1" ht="20.100000000000001" customHeight="1">
      <c r="B30" s="79"/>
      <c r="C30" s="79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</row>
    <row r="31" spans="2:26" s="22" customFormat="1" ht="20.100000000000001" customHeight="1">
      <c r="B31" s="79"/>
      <c r="C31" s="79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</row>
    <row r="32" spans="2:26" s="22" customFormat="1" ht="20.100000000000001" customHeight="1">
      <c r="B32" s="79"/>
      <c r="C32" s="79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W32" s="79"/>
      <c r="X32" s="145"/>
      <c r="Y32" s="145"/>
    </row>
    <row r="33" spans="2:27" s="22" customFormat="1" ht="20.100000000000001" customHeight="1">
      <c r="B33" s="79"/>
      <c r="C33" s="79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W33" s="79"/>
      <c r="X33" s="145"/>
      <c r="Y33" s="145"/>
    </row>
    <row r="34" spans="2:27" s="22" customFormat="1" ht="20.100000000000001" customHeight="1">
      <c r="B34" s="79"/>
      <c r="C34" s="79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W34" s="79"/>
      <c r="X34"/>
      <c r="Y34"/>
      <c r="Z34"/>
      <c r="AA34"/>
    </row>
    <row r="35" spans="2:27" s="22" customFormat="1" ht="20.100000000000001" customHeight="1">
      <c r="B35" s="79"/>
      <c r="C35" s="79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</row>
    <row r="36" spans="2:27" s="22" customFormat="1" ht="20.100000000000001" customHeight="1">
      <c r="B36" s="79"/>
      <c r="C36" s="79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W36" s="79"/>
      <c r="X36" s="145"/>
      <c r="Y36" s="145"/>
    </row>
    <row r="37" spans="2:27" s="22" customFormat="1" ht="20.100000000000001" customHeight="1">
      <c r="B37" s="79"/>
      <c r="C37" s="79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</row>
    <row r="38" spans="2:27" s="22" customFormat="1" ht="20.100000000000001" customHeight="1">
      <c r="B38" s="79"/>
      <c r="C38" s="79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</row>
    <row r="39" spans="2:27" s="22" customFormat="1" ht="20.100000000000001" customHeight="1">
      <c r="B39" s="79"/>
      <c r="C39" s="79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</row>
    <row r="40" spans="2:27" s="22" customFormat="1" ht="20.100000000000001" customHeight="1">
      <c r="B40" s="79"/>
      <c r="C40" s="79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</row>
    <row r="41" spans="2:27" s="22" customFormat="1" ht="20.100000000000001" customHeight="1">
      <c r="B41" s="79"/>
      <c r="C41" s="79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</row>
    <row r="42" spans="2:27" s="22" customFormat="1" ht="20.100000000000001" customHeight="1">
      <c r="B42" s="79"/>
      <c r="C42" s="79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</row>
    <row r="43" spans="2:27" s="22" customFormat="1" ht="20.100000000000001" customHeight="1">
      <c r="B43" s="79"/>
      <c r="C43" s="79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</row>
    <row r="44" spans="2:27" s="22" customFormat="1" ht="20.100000000000001" customHeight="1">
      <c r="B44" s="79"/>
      <c r="C44" s="79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</row>
    <row r="45" spans="2:27" s="22" customFormat="1" ht="20.100000000000001" customHeight="1">
      <c r="B45" s="79"/>
      <c r="C45" s="79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</row>
    <row r="46" spans="2:27" s="22" customFormat="1" ht="20.100000000000001" customHeight="1">
      <c r="B46" s="79"/>
      <c r="C46" s="79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</row>
    <row r="47" spans="2:27" s="22" customFormat="1" ht="20.100000000000001" customHeight="1">
      <c r="B47" s="79"/>
      <c r="C47" s="79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</row>
    <row r="48" spans="2:27" s="22" customFormat="1" ht="20.100000000000001" customHeight="1">
      <c r="B48" s="79"/>
      <c r="C48" s="79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</row>
    <row r="49" spans="2:18" s="22" customFormat="1" ht="20.100000000000001" customHeight="1">
      <c r="B49" s="79"/>
      <c r="C49" s="79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</row>
    <row r="50" spans="2:18" s="22" customFormat="1" ht="20.100000000000001" customHeight="1">
      <c r="B50" s="79"/>
      <c r="C50" s="79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</row>
    <row r="51" spans="2:18" s="22" customFormat="1" ht="20.100000000000001" customHeight="1">
      <c r="B51" s="79"/>
      <c r="C51" s="79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</row>
    <row r="52" spans="2:18" s="22" customFormat="1" ht="20.100000000000001" customHeight="1">
      <c r="B52" s="79"/>
      <c r="C52" s="79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</row>
    <row r="53" spans="2:18" s="22" customFormat="1" ht="20.100000000000001" customHeight="1">
      <c r="B53" s="79"/>
      <c r="C53" s="79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</row>
    <row r="54" spans="2:18" s="22" customFormat="1" ht="20.100000000000001" customHeight="1">
      <c r="B54" s="79"/>
      <c r="C54" s="79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</row>
    <row r="55" spans="2:18" s="22" customFormat="1" ht="20.100000000000001" customHeight="1">
      <c r="B55" s="79"/>
      <c r="C55" s="79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</row>
    <row r="56" spans="2:18" s="22" customFormat="1" ht="20.100000000000001" customHeight="1">
      <c r="B56" s="79"/>
      <c r="C56" s="79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</row>
    <row r="57" spans="2:18" s="22" customFormat="1" ht="20.100000000000001" customHeight="1">
      <c r="B57" s="79"/>
      <c r="C57" s="79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</row>
    <row r="58" spans="2:18" s="22" customFormat="1" ht="20.100000000000001" customHeight="1">
      <c r="B58" s="79"/>
      <c r="C58" s="79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</row>
    <row r="59" spans="2:18" s="22" customFormat="1" ht="20.100000000000001" customHeight="1">
      <c r="B59" s="79"/>
      <c r="C59" s="79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</row>
    <row r="60" spans="2:18" s="22" customFormat="1" ht="20.100000000000001" customHeight="1">
      <c r="B60" s="79"/>
      <c r="C60" s="79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</row>
    <row r="61" spans="2:18" s="22" customFormat="1" ht="20.100000000000001" customHeight="1">
      <c r="B61" s="79"/>
      <c r="C61" s="79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</row>
    <row r="62" spans="2:18" s="22" customFormat="1" ht="20.100000000000001" customHeight="1">
      <c r="B62" s="79"/>
      <c r="C62" s="79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</row>
    <row r="63" spans="2:18" s="22" customFormat="1" ht="20.100000000000001" customHeight="1">
      <c r="B63" s="79"/>
      <c r="C63" s="79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</row>
    <row r="64" spans="2:18" s="22" customFormat="1" ht="20.100000000000001" customHeight="1">
      <c r="B64" s="79"/>
      <c r="C64" s="79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</row>
    <row r="65" spans="2:20" s="22" customFormat="1" ht="20.100000000000001" customHeight="1">
      <c r="B65" s="79"/>
      <c r="C65" s="79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</row>
    <row r="66" spans="2:20" s="22" customFormat="1" ht="20.100000000000001" customHeight="1">
      <c r="B66" s="79"/>
      <c r="C66" s="79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</row>
    <row r="67" spans="2:20" s="22" customFormat="1" ht="20.100000000000001" customHeight="1">
      <c r="B67" s="79"/>
      <c r="C67" s="79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</row>
    <row r="68" spans="2:20" s="22" customFormat="1" ht="20.100000000000001" customHeight="1">
      <c r="B68" s="79"/>
      <c r="C68" s="79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</row>
    <row r="69" spans="2:20" s="22" customFormat="1" ht="20.100000000000001" customHeight="1">
      <c r="B69" s="79"/>
      <c r="C69" s="79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</row>
    <row r="70" spans="2:20" s="22" customFormat="1" ht="20.100000000000001" customHeight="1">
      <c r="B70" s="79"/>
      <c r="C70" s="79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</row>
    <row r="71" spans="2:20" s="22" customFormat="1" ht="20.100000000000001" customHeight="1">
      <c r="B71" s="79"/>
      <c r="C71" s="79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</row>
    <row r="72" spans="2:20" s="22" customFormat="1" ht="20.100000000000001" customHeight="1">
      <c r="B72" s="79"/>
      <c r="C72" s="79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</row>
    <row r="73" spans="2:20" s="22" customFormat="1" ht="20.100000000000001" customHeight="1">
      <c r="B73" s="79"/>
      <c r="C73" s="79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</row>
    <row r="74" spans="2:20" s="22" customFormat="1" ht="20.100000000000001" customHeight="1">
      <c r="B74" s="79"/>
      <c r="C74" s="79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</row>
    <row r="75" spans="2:20" s="22" customFormat="1" ht="20.100000000000001" customHeight="1">
      <c r="B75" s="79"/>
      <c r="C75" s="79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</row>
    <row r="76" spans="2:20" s="22" customFormat="1" ht="20.100000000000001" customHeight="1">
      <c r="B76" s="79"/>
      <c r="C76" s="79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</row>
    <row r="77" spans="2:20" s="22" customFormat="1" ht="20.100000000000001" customHeight="1">
      <c r="B77" s="79"/>
      <c r="C77" s="79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155"/>
      <c r="T77" s="155"/>
    </row>
    <row r="78" spans="2:20" s="22" customFormat="1" ht="20.100000000000001" customHeight="1">
      <c r="B78" s="79"/>
      <c r="C78" s="79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155"/>
      <c r="T78" s="155"/>
    </row>
    <row r="79" spans="2:20" s="22" customFormat="1" ht="20.100000000000001" customHeight="1">
      <c r="B79" s="79"/>
      <c r="C79" s="79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155"/>
      <c r="T79" s="155"/>
    </row>
    <row r="80" spans="2:20" s="22" customFormat="1" ht="20.100000000000001" customHeight="1">
      <c r="B80" s="79"/>
      <c r="C80" s="79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155"/>
      <c r="T80" s="155"/>
    </row>
    <row r="81" spans="2:20" s="22" customFormat="1" ht="20.100000000000001" customHeight="1">
      <c r="B81" s="79"/>
      <c r="C81" s="79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155"/>
      <c r="T81" s="155"/>
    </row>
    <row r="82" spans="2:20" s="22" customFormat="1" ht="20.100000000000001" customHeight="1">
      <c r="B82" s="79"/>
      <c r="C82" s="79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155"/>
      <c r="T82" s="155"/>
    </row>
    <row r="83" spans="2:20" s="22" customFormat="1" ht="20.100000000000001" customHeight="1">
      <c r="B83" s="79"/>
      <c r="C83" s="79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155"/>
      <c r="T83" s="155"/>
    </row>
    <row r="84" spans="2:20" s="22" customFormat="1" ht="20.100000000000001" customHeight="1">
      <c r="B84" s="79"/>
      <c r="C84" s="79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155"/>
      <c r="T84" s="155"/>
    </row>
    <row r="85" spans="2:20" s="22" customFormat="1" ht="20.100000000000001" customHeight="1">
      <c r="B85" s="79"/>
      <c r="C85" s="79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155"/>
      <c r="T85" s="155"/>
    </row>
    <row r="86" spans="2:20" s="22" customFormat="1" ht="20.100000000000001" customHeight="1">
      <c r="B86" s="79"/>
      <c r="C86" s="79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155"/>
      <c r="T86" s="155"/>
    </row>
    <row r="87" spans="2:20" s="22" customFormat="1" ht="20.100000000000001" customHeight="1">
      <c r="B87" s="79"/>
      <c r="C87" s="79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155"/>
      <c r="T87" s="155"/>
    </row>
    <row r="88" spans="2:20" s="22" customFormat="1" ht="20.100000000000001" customHeight="1">
      <c r="B88" s="79"/>
      <c r="C88" s="79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155"/>
      <c r="T88" s="155"/>
    </row>
    <row r="89" spans="2:20" s="22" customFormat="1" ht="20.100000000000001" customHeight="1">
      <c r="B89" s="79"/>
      <c r="C89" s="79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155"/>
      <c r="T89" s="155"/>
    </row>
    <row r="90" spans="2:20" s="22" customFormat="1">
      <c r="B90" s="79"/>
      <c r="C90" s="79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155"/>
      <c r="T90" s="155"/>
    </row>
    <row r="91" spans="2:20" s="22" customFormat="1">
      <c r="B91" s="79"/>
      <c r="C91" s="79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155"/>
      <c r="T91" s="155"/>
    </row>
    <row r="92" spans="2:20" s="22" customFormat="1">
      <c r="B92" s="79"/>
      <c r="C92" s="79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155"/>
      <c r="T92" s="155"/>
    </row>
    <row r="93" spans="2:20" s="22" customFormat="1">
      <c r="B93" s="79"/>
      <c r="C93" s="79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155"/>
      <c r="T93" s="155"/>
    </row>
    <row r="94" spans="2:20" s="22" customFormat="1">
      <c r="B94" s="79"/>
      <c r="C94" s="79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155"/>
      <c r="T94" s="155"/>
    </row>
    <row r="95" spans="2:20" s="22" customFormat="1">
      <c r="B95" s="79"/>
      <c r="C95" s="79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155"/>
      <c r="T95" s="155"/>
    </row>
    <row r="96" spans="2:20" s="22" customFormat="1">
      <c r="B96" s="79"/>
      <c r="C96" s="79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155"/>
      <c r="T96" s="155"/>
    </row>
    <row r="97" spans="2:20" s="22" customFormat="1">
      <c r="B97" s="79"/>
      <c r="C97" s="79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155"/>
      <c r="T97" s="155"/>
    </row>
    <row r="98" spans="2:20" s="22" customFormat="1">
      <c r="B98" s="79"/>
      <c r="C98" s="79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155"/>
      <c r="T98" s="155"/>
    </row>
    <row r="99" spans="2:20" s="22" customFormat="1">
      <c r="B99" s="79"/>
      <c r="C99" s="79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155"/>
      <c r="T99" s="155"/>
    </row>
    <row r="100" spans="2:20" s="22" customFormat="1">
      <c r="B100" s="79"/>
      <c r="C100" s="79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155"/>
      <c r="T100" s="155"/>
    </row>
    <row r="101" spans="2:20" s="22" customFormat="1">
      <c r="B101" s="79"/>
      <c r="C101" s="79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155"/>
      <c r="T101" s="155"/>
    </row>
    <row r="102" spans="2:20" s="22" customFormat="1">
      <c r="B102" s="79"/>
      <c r="C102" s="79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155"/>
      <c r="T102" s="155"/>
    </row>
    <row r="103" spans="2:20" s="22" customFormat="1">
      <c r="B103" s="79"/>
      <c r="C103" s="79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155"/>
      <c r="T103" s="155"/>
    </row>
    <row r="104" spans="2:20" s="22" customFormat="1">
      <c r="B104" s="79"/>
      <c r="C104" s="79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155"/>
      <c r="T104" s="155"/>
    </row>
    <row r="105" spans="2:20" s="22" customFormat="1">
      <c r="B105" s="79"/>
      <c r="C105" s="79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155"/>
      <c r="T105" s="155"/>
    </row>
    <row r="106" spans="2:20" s="22" customFormat="1">
      <c r="B106" s="79"/>
      <c r="C106" s="79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155"/>
      <c r="T106" s="155"/>
    </row>
    <row r="107" spans="2:20" s="22" customFormat="1">
      <c r="B107" s="79"/>
      <c r="C107" s="79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155"/>
      <c r="T107" s="155"/>
    </row>
    <row r="108" spans="2:20" s="22" customFormat="1">
      <c r="B108" s="79"/>
      <c r="C108" s="79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155"/>
      <c r="T108" s="155"/>
    </row>
    <row r="109" spans="2:20" s="22" customFormat="1">
      <c r="B109" s="79"/>
      <c r="C109" s="79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155"/>
      <c r="T109" s="155"/>
    </row>
    <row r="110" spans="2:20" s="22" customFormat="1">
      <c r="B110" s="79"/>
      <c r="C110" s="79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155"/>
      <c r="T110" s="155"/>
    </row>
    <row r="111" spans="2:20" s="22" customFormat="1">
      <c r="B111" s="79"/>
      <c r="C111" s="79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155"/>
      <c r="T111" s="155"/>
    </row>
    <row r="112" spans="2:20" s="22" customFormat="1">
      <c r="B112" s="79"/>
      <c r="C112" s="79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155"/>
      <c r="T112" s="155"/>
    </row>
    <row r="113" spans="2:21" s="22" customFormat="1">
      <c r="B113" s="79"/>
      <c r="C113" s="79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155"/>
      <c r="T113" s="155"/>
    </row>
    <row r="114" spans="2:21" s="22" customFormat="1">
      <c r="B114" s="79"/>
      <c r="C114" s="79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155"/>
      <c r="T114" s="155"/>
    </row>
    <row r="115" spans="2:21" s="22" customFormat="1">
      <c r="B115" s="79"/>
      <c r="C115" s="79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155"/>
      <c r="T115" s="155"/>
    </row>
    <row r="116" spans="2:21" s="22" customFormat="1">
      <c r="B116" s="79"/>
      <c r="C116" s="79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155"/>
      <c r="T116" s="155"/>
    </row>
    <row r="117" spans="2:21" s="22" customFormat="1">
      <c r="B117" s="79"/>
      <c r="C117" s="79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155"/>
      <c r="T117" s="155"/>
    </row>
    <row r="118" spans="2:21" s="22" customFormat="1">
      <c r="B118" s="79"/>
      <c r="C118" s="79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155"/>
      <c r="T118" s="155"/>
    </row>
    <row r="119" spans="2:21" s="22" customFormat="1">
      <c r="B119" s="79"/>
      <c r="C119" s="79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155"/>
      <c r="T119" s="155"/>
    </row>
    <row r="120" spans="2:21" s="22" customFormat="1">
      <c r="B120" s="79"/>
      <c r="C120" s="79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155"/>
      <c r="T120" s="155"/>
    </row>
    <row r="121" spans="2:21" s="22" customFormat="1">
      <c r="B121" s="79"/>
      <c r="C121" s="79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155"/>
      <c r="T121" s="155"/>
    </row>
    <row r="122" spans="2:21" s="22" customFormat="1">
      <c r="B122" s="11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</row>
    <row r="123" spans="2:21" s="22" customFormat="1">
      <c r="B123" s="112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</row>
    <row r="124" spans="2:21" s="22" customFormat="1">
      <c r="B124" s="112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</row>
    <row r="125" spans="2:21" s="22" customFormat="1">
      <c r="B125" s="112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</row>
    <row r="126" spans="2:21" s="22" customFormat="1">
      <c r="B126" s="112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</row>
    <row r="127" spans="2:21" s="22" customFormat="1">
      <c r="B127" s="112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</row>
    <row r="128" spans="2:21" s="22" customFormat="1">
      <c r="B128" s="112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</row>
    <row r="129" spans="2:21" s="22" customFormat="1">
      <c r="B129" s="112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</row>
    <row r="130" spans="2:21" s="22" customFormat="1">
      <c r="B130" s="112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</row>
    <row r="131" spans="2:21" s="22" customFormat="1">
      <c r="B131" s="112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</row>
    <row r="132" spans="2:21" s="22" customFormat="1">
      <c r="B132" s="11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</row>
    <row r="133" spans="2:21" s="22" customFormat="1">
      <c r="B133" s="112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</row>
    <row r="134" spans="2:21" s="22" customFormat="1">
      <c r="B134" s="112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</row>
    <row r="135" spans="2:21" s="22" customFormat="1">
      <c r="B135" s="112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</row>
    <row r="136" spans="2:21" s="22" customFormat="1">
      <c r="B136" s="112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</row>
    <row r="137" spans="2:21" s="22" customFormat="1">
      <c r="B137" s="112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</row>
  </sheetData>
  <mergeCells count="20">
    <mergeCell ref="R13:R14"/>
    <mergeCell ref="T13:T14"/>
    <mergeCell ref="U13:U14"/>
    <mergeCell ref="E26:H26"/>
    <mergeCell ref="E27:H27"/>
    <mergeCell ref="J9:N9"/>
    <mergeCell ref="L10:N10"/>
    <mergeCell ref="J11:N11"/>
    <mergeCell ref="B13:B14"/>
    <mergeCell ref="C13:C14"/>
    <mergeCell ref="D13:D14"/>
    <mergeCell ref="E13:G14"/>
    <mergeCell ref="H13:H14"/>
    <mergeCell ref="I13:Q13"/>
    <mergeCell ref="AA8:AB8"/>
    <mergeCell ref="H5:R5"/>
    <mergeCell ref="W6:X6"/>
    <mergeCell ref="I7:N7"/>
    <mergeCell ref="W7:X7"/>
    <mergeCell ref="AA7:AB7"/>
  </mergeCells>
  <dataValidations count="1">
    <dataValidation type="list" allowBlank="1" showInputMessage="1" showErrorMessage="1" sqref="I16:Q25">
      <formula1>"0,150,155,160,165,170,175,180,185,190,195,200,205,210,215,220,225,230,235,240,245,250,255,260,265,270,275,280,285,290,295,300,310,320,330,340,350,360,370,380,390,400,410,420,430,440,450,460"</formula1>
    </dataValidation>
  </dataValidations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B100"/>
  <sheetViews>
    <sheetView workbookViewId="0">
      <selection activeCell="D5" sqref="D5:K5"/>
    </sheetView>
  </sheetViews>
  <sheetFormatPr defaultColWidth="6.42578125" defaultRowHeight="15"/>
  <cols>
    <col min="1" max="1" width="1.7109375" customWidth="1"/>
    <col min="2" max="2" width="6.85546875" customWidth="1"/>
    <col min="3" max="3" width="28.140625" customWidth="1"/>
    <col min="4" max="4" width="26" customWidth="1"/>
    <col min="5" max="5" width="7.140625" bestFit="1" customWidth="1"/>
    <col min="6" max="8" width="4.7109375" customWidth="1"/>
    <col min="9" max="9" width="9.28515625" customWidth="1"/>
    <col min="10" max="10" width="9.140625" customWidth="1"/>
    <col min="11" max="11" width="9.85546875" customWidth="1"/>
    <col min="12" max="12" width="9" customWidth="1"/>
    <col min="13" max="13" width="13.42578125" customWidth="1"/>
    <col min="14" max="14" width="6.7109375" customWidth="1"/>
    <col min="15" max="15" width="13" customWidth="1"/>
    <col min="19" max="19" width="12.140625" customWidth="1"/>
  </cols>
  <sheetData>
    <row r="1" spans="2:28" ht="18">
      <c r="C1" s="1"/>
      <c r="D1" s="2"/>
      <c r="E1" s="2"/>
      <c r="F1" s="2"/>
      <c r="G1" s="2"/>
      <c r="H1" s="2"/>
      <c r="I1" s="3"/>
      <c r="K1" s="3"/>
      <c r="L1" s="3"/>
      <c r="M1" s="3"/>
    </row>
    <row r="2" spans="2:28" ht="16.5" thickBot="1">
      <c r="C2" s="1"/>
      <c r="J2" s="4"/>
      <c r="N2" s="4"/>
    </row>
    <row r="3" spans="2:28" s="5" customFormat="1" ht="16.5" thickBot="1">
      <c r="C3" s="2"/>
      <c r="D3" s="4"/>
      <c r="AA3" s="156"/>
      <c r="AB3" s="157"/>
    </row>
    <row r="4" spans="2:28" s="5" customFormat="1" ht="18.75" customHeight="1" thickBot="1">
      <c r="C4" s="2"/>
      <c r="D4" s="285" t="str">
        <f>+[1]Dati!H9</f>
        <v>21° TROFEO ASD NUOTO SUB VIGNOLA</v>
      </c>
      <c r="E4" s="285"/>
      <c r="F4" s="285"/>
      <c r="G4" s="285"/>
      <c r="H4" s="285"/>
      <c r="I4" s="285"/>
      <c r="J4" s="285"/>
      <c r="K4" s="285"/>
      <c r="L4" s="158"/>
      <c r="M4" s="158"/>
      <c r="N4" s="159"/>
      <c r="O4" s="159"/>
      <c r="P4" s="158"/>
      <c r="Q4" s="158"/>
      <c r="R4" s="158"/>
      <c r="S4" s="314" t="s">
        <v>0</v>
      </c>
      <c r="T4" s="315"/>
      <c r="U4" s="158"/>
      <c r="V4" s="158"/>
      <c r="W4" s="9"/>
      <c r="X4" s="9"/>
      <c r="Y4" s="9"/>
      <c r="Z4" s="9"/>
      <c r="AA4" s="160"/>
      <c r="AB4" s="161"/>
    </row>
    <row r="5" spans="2:28" s="5" customFormat="1" ht="21" thickBot="1">
      <c r="C5" s="2"/>
      <c r="D5" s="286" t="s">
        <v>108</v>
      </c>
      <c r="E5" s="286"/>
      <c r="F5" s="286"/>
      <c r="G5" s="286"/>
      <c r="H5" s="286"/>
      <c r="I5" s="286"/>
      <c r="J5" s="286"/>
      <c r="K5" s="286"/>
      <c r="M5" s="12"/>
      <c r="N5" s="159"/>
      <c r="O5" s="159"/>
      <c r="Q5" s="9"/>
      <c r="R5" s="9"/>
      <c r="S5" s="309" t="s">
        <v>109</v>
      </c>
      <c r="T5" s="310"/>
      <c r="U5" s="9"/>
      <c r="V5" s="9"/>
      <c r="W5" s="9"/>
      <c r="X5" s="9"/>
      <c r="Y5" s="9"/>
      <c r="Z5" s="9"/>
    </row>
    <row r="6" spans="2:28" s="5" customFormat="1" ht="20.25">
      <c r="C6" s="2"/>
      <c r="D6" s="287" t="str">
        <f>+[1]Dati!H12</f>
        <v>VIGNOLA</v>
      </c>
      <c r="E6" s="287"/>
      <c r="F6" s="287"/>
      <c r="G6" s="287"/>
      <c r="H6" s="287"/>
      <c r="I6" s="287"/>
      <c r="J6" s="287"/>
      <c r="K6" s="287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9"/>
      <c r="X6" s="9"/>
      <c r="Y6" s="9"/>
      <c r="Z6" s="9"/>
      <c r="AA6"/>
      <c r="AB6"/>
    </row>
    <row r="7" spans="2:28" s="5" customFormat="1" ht="13.5" customHeight="1">
      <c r="C7" s="2"/>
      <c r="D7" s="290">
        <f>+[1]Dati!H15</f>
        <v>43779</v>
      </c>
      <c r="E7" s="290"/>
      <c r="F7" s="290"/>
      <c r="G7" s="290"/>
      <c r="H7" s="290"/>
      <c r="I7" s="290"/>
      <c r="J7" s="290"/>
      <c r="K7" s="290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9"/>
      <c r="X7" s="9"/>
      <c r="Y7" s="9"/>
      <c r="Z7" s="9"/>
      <c r="AA7"/>
      <c r="AB7"/>
    </row>
    <row r="8" spans="2:28" s="5" customFormat="1" ht="15.75">
      <c r="C8" s="2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"/>
      <c r="X8" s="9"/>
      <c r="Y8" s="9"/>
      <c r="Z8" s="9"/>
      <c r="AA8"/>
      <c r="AB8"/>
    </row>
    <row r="9" spans="2:28" ht="16.5" thickBot="1">
      <c r="C9" s="1"/>
      <c r="E9" s="2"/>
      <c r="F9" s="2"/>
      <c r="G9" s="2"/>
      <c r="H9" s="2"/>
      <c r="I9" s="16"/>
      <c r="J9" s="335"/>
      <c r="K9" s="335"/>
      <c r="M9" s="164"/>
      <c r="N9" s="120"/>
      <c r="O9" s="120"/>
      <c r="P9" s="18"/>
      <c r="R9" s="19"/>
      <c r="S9" s="20"/>
      <c r="T9" s="9"/>
      <c r="U9" s="9"/>
      <c r="V9" s="9"/>
    </row>
    <row r="10" spans="2:28" s="28" customFormat="1" ht="33" customHeight="1" thickBot="1">
      <c r="B10" s="165" t="s">
        <v>97</v>
      </c>
      <c r="C10" s="166" t="s">
        <v>4</v>
      </c>
      <c r="D10" s="167" t="s">
        <v>110</v>
      </c>
      <c r="E10" s="165" t="s">
        <v>111</v>
      </c>
      <c r="F10" s="336" t="s">
        <v>112</v>
      </c>
      <c r="G10" s="337"/>
      <c r="H10" s="338"/>
      <c r="I10" s="165" t="s">
        <v>113</v>
      </c>
      <c r="J10" s="165" t="s">
        <v>114</v>
      </c>
      <c r="K10" s="165" t="s">
        <v>115</v>
      </c>
      <c r="L10" s="168" t="s">
        <v>116</v>
      </c>
      <c r="M10" s="168" t="s">
        <v>117</v>
      </c>
      <c r="P10" s="169"/>
    </row>
    <row r="11" spans="2:28" s="28" customFormat="1" ht="9" customHeight="1" thickBot="1">
      <c r="B11" s="170"/>
      <c r="C11" s="171"/>
      <c r="D11" s="171"/>
      <c r="E11" s="171"/>
      <c r="F11" s="171"/>
      <c r="G11" s="171"/>
      <c r="H11" s="171"/>
      <c r="I11" s="171"/>
      <c r="J11" s="171"/>
      <c r="K11" s="171"/>
      <c r="L11" s="172"/>
      <c r="M11"/>
      <c r="P11" s="169"/>
    </row>
    <row r="12" spans="2:28" s="22" customFormat="1" ht="15" customHeight="1" thickBot="1">
      <c r="B12" s="66" t="s">
        <v>21</v>
      </c>
      <c r="C12" s="173" t="s">
        <v>55</v>
      </c>
      <c r="D12" s="174" t="s">
        <v>56</v>
      </c>
      <c r="E12" s="175">
        <v>5</v>
      </c>
      <c r="F12" s="176">
        <v>1</v>
      </c>
      <c r="G12" s="176">
        <v>35</v>
      </c>
      <c r="H12" s="176">
        <v>78</v>
      </c>
      <c r="I12" s="177">
        <f t="shared" ref="I12:I32" si="0">SUM(F12*60+G12+H12*0.01)</f>
        <v>95.78</v>
      </c>
      <c r="J12" s="176"/>
      <c r="K12" s="41">
        <f t="shared" ref="K12:K32" si="1">IF(M12&lt;=150,0,IF(M12&gt;195,2,1))</f>
        <v>0</v>
      </c>
      <c r="L12" s="178">
        <f t="shared" ref="L12:L32" si="2">+E12-K12</f>
        <v>5</v>
      </c>
      <c r="M12" s="179">
        <f t="shared" ref="M12:M32" si="3">+I12+J12</f>
        <v>95.78</v>
      </c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</row>
    <row r="13" spans="2:28" s="22" customFormat="1" ht="15" customHeight="1" thickBot="1">
      <c r="B13" s="66" t="s">
        <v>24</v>
      </c>
      <c r="C13" s="180" t="s">
        <v>66</v>
      </c>
      <c r="D13" s="181" t="s">
        <v>56</v>
      </c>
      <c r="E13" s="182">
        <v>4</v>
      </c>
      <c r="F13" s="183">
        <v>1</v>
      </c>
      <c r="G13" s="183">
        <v>46</v>
      </c>
      <c r="H13" s="183">
        <v>34</v>
      </c>
      <c r="I13" s="184">
        <f t="shared" si="0"/>
        <v>106.34</v>
      </c>
      <c r="J13" s="183"/>
      <c r="K13" s="54">
        <f t="shared" si="1"/>
        <v>0</v>
      </c>
      <c r="L13" s="185">
        <f t="shared" si="2"/>
        <v>4</v>
      </c>
      <c r="M13" s="186">
        <f t="shared" si="3"/>
        <v>106.34</v>
      </c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</row>
    <row r="14" spans="2:28" s="22" customFormat="1" ht="15" customHeight="1" thickBot="1">
      <c r="B14" s="66" t="s">
        <v>27</v>
      </c>
      <c r="C14" s="180" t="s">
        <v>90</v>
      </c>
      <c r="D14" s="181" t="s">
        <v>56</v>
      </c>
      <c r="E14" s="182">
        <v>4</v>
      </c>
      <c r="F14" s="183">
        <v>1</v>
      </c>
      <c r="G14" s="183">
        <v>55</v>
      </c>
      <c r="H14" s="187">
        <v>38</v>
      </c>
      <c r="I14" s="184">
        <f t="shared" si="0"/>
        <v>115.38</v>
      </c>
      <c r="J14" s="183"/>
      <c r="K14" s="54">
        <f t="shared" si="1"/>
        <v>0</v>
      </c>
      <c r="L14" s="185">
        <f t="shared" si="2"/>
        <v>4</v>
      </c>
      <c r="M14" s="186">
        <f t="shared" si="3"/>
        <v>115.38</v>
      </c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</row>
    <row r="15" spans="2:28" ht="15" customHeight="1" thickBot="1">
      <c r="B15" s="66" t="s">
        <v>30</v>
      </c>
      <c r="C15" s="188" t="s">
        <v>53</v>
      </c>
      <c r="D15" s="189" t="s">
        <v>54</v>
      </c>
      <c r="E15" s="182">
        <v>4</v>
      </c>
      <c r="F15" s="183">
        <v>1</v>
      </c>
      <c r="G15" s="183">
        <v>55</v>
      </c>
      <c r="H15" s="183">
        <v>47</v>
      </c>
      <c r="I15" s="184">
        <f t="shared" si="0"/>
        <v>115.47</v>
      </c>
      <c r="J15" s="183"/>
      <c r="K15" s="54">
        <f t="shared" si="1"/>
        <v>0</v>
      </c>
      <c r="L15" s="185">
        <f t="shared" si="2"/>
        <v>4</v>
      </c>
      <c r="M15" s="186">
        <f t="shared" si="3"/>
        <v>115.47</v>
      </c>
    </row>
    <row r="16" spans="2:28" s="22" customFormat="1" ht="15" customHeight="1" thickBot="1">
      <c r="B16" s="66" t="s">
        <v>32</v>
      </c>
      <c r="C16" s="180" t="s">
        <v>63</v>
      </c>
      <c r="D16" s="181" t="s">
        <v>64</v>
      </c>
      <c r="E16" s="182">
        <v>4</v>
      </c>
      <c r="F16" s="183">
        <v>1</v>
      </c>
      <c r="G16" s="183">
        <v>57</v>
      </c>
      <c r="H16" s="183">
        <v>0</v>
      </c>
      <c r="I16" s="184">
        <f t="shared" si="0"/>
        <v>117</v>
      </c>
      <c r="J16" s="183"/>
      <c r="K16" s="54">
        <f t="shared" si="1"/>
        <v>0</v>
      </c>
      <c r="L16" s="185">
        <f t="shared" si="2"/>
        <v>4</v>
      </c>
      <c r="M16" s="186">
        <f t="shared" si="3"/>
        <v>117</v>
      </c>
      <c r="O16"/>
      <c r="P16"/>
      <c r="Q16"/>
      <c r="R16"/>
    </row>
    <row r="17" spans="2:28" s="22" customFormat="1" ht="15" customHeight="1" thickBot="1">
      <c r="B17" s="66" t="s">
        <v>34</v>
      </c>
      <c r="C17" s="180" t="s">
        <v>49</v>
      </c>
      <c r="D17" s="190" t="s">
        <v>105</v>
      </c>
      <c r="E17" s="182">
        <v>4</v>
      </c>
      <c r="F17" s="183">
        <v>2</v>
      </c>
      <c r="G17" s="183">
        <v>10</v>
      </c>
      <c r="H17" s="183">
        <v>0</v>
      </c>
      <c r="I17" s="184">
        <f t="shared" si="0"/>
        <v>130</v>
      </c>
      <c r="J17" s="183"/>
      <c r="K17" s="54">
        <f t="shared" si="1"/>
        <v>0</v>
      </c>
      <c r="L17" s="185">
        <f t="shared" si="2"/>
        <v>4</v>
      </c>
      <c r="M17" s="186">
        <f t="shared" si="3"/>
        <v>130</v>
      </c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  <row r="18" spans="2:28" s="22" customFormat="1" ht="15" customHeight="1" thickBot="1">
      <c r="B18" s="66" t="s">
        <v>37</v>
      </c>
      <c r="C18" s="180" t="s">
        <v>118</v>
      </c>
      <c r="D18" s="190" t="s">
        <v>54</v>
      </c>
      <c r="E18" s="182">
        <v>4</v>
      </c>
      <c r="F18" s="183">
        <v>2</v>
      </c>
      <c r="G18" s="183">
        <v>21</v>
      </c>
      <c r="H18" s="183">
        <v>0</v>
      </c>
      <c r="I18" s="184">
        <f t="shared" si="0"/>
        <v>141</v>
      </c>
      <c r="J18" s="183"/>
      <c r="K18" s="54">
        <f t="shared" si="1"/>
        <v>0</v>
      </c>
      <c r="L18" s="185">
        <f t="shared" si="2"/>
        <v>4</v>
      </c>
      <c r="M18" s="186">
        <f t="shared" si="3"/>
        <v>141</v>
      </c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</row>
    <row r="19" spans="2:28" s="22" customFormat="1" ht="15" customHeight="1" thickBot="1">
      <c r="B19" s="66" t="s">
        <v>40</v>
      </c>
      <c r="C19" s="180" t="s">
        <v>74</v>
      </c>
      <c r="D19" s="181" t="s">
        <v>56</v>
      </c>
      <c r="E19" s="182">
        <v>4</v>
      </c>
      <c r="F19" s="183">
        <v>2</v>
      </c>
      <c r="G19" s="183">
        <v>23</v>
      </c>
      <c r="H19" s="183">
        <v>69</v>
      </c>
      <c r="I19" s="184">
        <f t="shared" si="0"/>
        <v>143.69</v>
      </c>
      <c r="J19" s="183"/>
      <c r="K19" s="54">
        <f t="shared" si="1"/>
        <v>0</v>
      </c>
      <c r="L19" s="185">
        <f t="shared" si="2"/>
        <v>4</v>
      </c>
      <c r="M19" s="186">
        <f t="shared" si="3"/>
        <v>143.69</v>
      </c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</row>
    <row r="20" spans="2:28" s="22" customFormat="1" ht="15" customHeight="1" thickBot="1">
      <c r="B20" s="66" t="s">
        <v>62</v>
      </c>
      <c r="C20" s="180" t="s">
        <v>72</v>
      </c>
      <c r="D20" s="190" t="s">
        <v>54</v>
      </c>
      <c r="E20" s="182">
        <v>3</v>
      </c>
      <c r="F20" s="183">
        <v>1</v>
      </c>
      <c r="G20" s="183">
        <v>43</v>
      </c>
      <c r="H20" s="183">
        <v>97</v>
      </c>
      <c r="I20" s="184">
        <f t="shared" si="0"/>
        <v>103.97</v>
      </c>
      <c r="J20" s="183"/>
      <c r="K20" s="54">
        <f t="shared" si="1"/>
        <v>0</v>
      </c>
      <c r="L20" s="185">
        <f t="shared" si="2"/>
        <v>3</v>
      </c>
      <c r="M20" s="186">
        <f t="shared" si="3"/>
        <v>103.97</v>
      </c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</row>
    <row r="21" spans="2:28" s="22" customFormat="1" ht="15" customHeight="1" thickBot="1">
      <c r="B21" s="66" t="s">
        <v>65</v>
      </c>
      <c r="C21" s="180" t="s">
        <v>70</v>
      </c>
      <c r="D21" s="181" t="s">
        <v>23</v>
      </c>
      <c r="E21" s="182">
        <v>3</v>
      </c>
      <c r="F21" s="183">
        <v>1</v>
      </c>
      <c r="G21" s="183">
        <v>45</v>
      </c>
      <c r="H21" s="183">
        <v>28</v>
      </c>
      <c r="I21" s="184">
        <f t="shared" si="0"/>
        <v>105.28</v>
      </c>
      <c r="J21" s="183"/>
      <c r="K21" s="54">
        <f t="shared" si="1"/>
        <v>0</v>
      </c>
      <c r="L21" s="185">
        <f t="shared" si="2"/>
        <v>3</v>
      </c>
      <c r="M21" s="186">
        <f t="shared" si="3"/>
        <v>105.28</v>
      </c>
      <c r="O21"/>
    </row>
    <row r="22" spans="2:28" ht="15" customHeight="1" thickBot="1">
      <c r="B22" s="66" t="s">
        <v>67</v>
      </c>
      <c r="C22" s="180" t="s">
        <v>61</v>
      </c>
      <c r="D22" s="190" t="s">
        <v>52</v>
      </c>
      <c r="E22" s="182">
        <v>3</v>
      </c>
      <c r="F22" s="183">
        <v>2</v>
      </c>
      <c r="G22" s="183">
        <v>2</v>
      </c>
      <c r="H22" s="183">
        <v>44</v>
      </c>
      <c r="I22" s="184">
        <f t="shared" si="0"/>
        <v>122.44</v>
      </c>
      <c r="J22" s="183"/>
      <c r="K22" s="54">
        <f t="shared" si="1"/>
        <v>0</v>
      </c>
      <c r="L22" s="185">
        <f t="shared" si="2"/>
        <v>3</v>
      </c>
      <c r="M22" s="186">
        <f t="shared" si="3"/>
        <v>122.44</v>
      </c>
    </row>
    <row r="23" spans="2:28" ht="15" customHeight="1" thickBot="1">
      <c r="B23" s="66" t="s">
        <v>69</v>
      </c>
      <c r="C23" s="180" t="s">
        <v>51</v>
      </c>
      <c r="D23" s="190" t="s">
        <v>52</v>
      </c>
      <c r="E23" s="182">
        <v>3</v>
      </c>
      <c r="F23" s="183">
        <v>2</v>
      </c>
      <c r="G23" s="183">
        <v>7</v>
      </c>
      <c r="H23" s="183">
        <v>3</v>
      </c>
      <c r="I23" s="184">
        <f t="shared" si="0"/>
        <v>127.03</v>
      </c>
      <c r="J23" s="183"/>
      <c r="K23" s="54">
        <f t="shared" si="1"/>
        <v>0</v>
      </c>
      <c r="L23" s="185">
        <f t="shared" si="2"/>
        <v>3</v>
      </c>
      <c r="M23" s="186">
        <f t="shared" si="3"/>
        <v>127.03</v>
      </c>
    </row>
    <row r="24" spans="2:28" ht="15" customHeight="1" thickBot="1">
      <c r="B24" s="66" t="s">
        <v>71</v>
      </c>
      <c r="C24" s="180" t="s">
        <v>60</v>
      </c>
      <c r="D24" s="181" t="s">
        <v>59</v>
      </c>
      <c r="E24" s="182">
        <v>3</v>
      </c>
      <c r="F24" s="183">
        <v>2</v>
      </c>
      <c r="G24" s="183">
        <v>9</v>
      </c>
      <c r="H24" s="183">
        <v>13</v>
      </c>
      <c r="I24" s="184">
        <f t="shared" si="0"/>
        <v>129.13</v>
      </c>
      <c r="J24" s="183"/>
      <c r="K24" s="54">
        <f t="shared" si="1"/>
        <v>0</v>
      </c>
      <c r="L24" s="185">
        <f t="shared" si="2"/>
        <v>3</v>
      </c>
      <c r="M24" s="186">
        <f t="shared" si="3"/>
        <v>129.13</v>
      </c>
    </row>
    <row r="25" spans="2:28" ht="15" customHeight="1" thickBot="1">
      <c r="B25" s="66" t="s">
        <v>73</v>
      </c>
      <c r="C25" s="180" t="s">
        <v>58</v>
      </c>
      <c r="D25" s="181" t="s">
        <v>59</v>
      </c>
      <c r="E25" s="182">
        <v>2</v>
      </c>
      <c r="F25" s="183">
        <v>1</v>
      </c>
      <c r="G25" s="183">
        <v>55</v>
      </c>
      <c r="H25" s="183">
        <v>97</v>
      </c>
      <c r="I25" s="184">
        <f t="shared" si="0"/>
        <v>115.97</v>
      </c>
      <c r="J25" s="183"/>
      <c r="K25" s="54">
        <f t="shared" si="1"/>
        <v>0</v>
      </c>
      <c r="L25" s="185">
        <f t="shared" si="2"/>
        <v>2</v>
      </c>
      <c r="M25" s="186">
        <f t="shared" si="3"/>
        <v>115.97</v>
      </c>
      <c r="N25" s="191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</row>
    <row r="26" spans="2:28" ht="15" customHeight="1" thickBot="1">
      <c r="B26" s="66" t="s">
        <v>75</v>
      </c>
      <c r="C26" s="180" t="s">
        <v>78</v>
      </c>
      <c r="D26" s="181" t="s">
        <v>29</v>
      </c>
      <c r="E26" s="182">
        <v>2</v>
      </c>
      <c r="F26" s="183">
        <v>2</v>
      </c>
      <c r="G26" s="183">
        <v>6</v>
      </c>
      <c r="H26" s="183">
        <v>43</v>
      </c>
      <c r="I26" s="184">
        <f t="shared" si="0"/>
        <v>126.43</v>
      </c>
      <c r="J26" s="183"/>
      <c r="K26" s="54">
        <f t="shared" si="1"/>
        <v>0</v>
      </c>
      <c r="L26" s="185">
        <f t="shared" si="2"/>
        <v>2</v>
      </c>
      <c r="M26" s="186">
        <f t="shared" si="3"/>
        <v>126.43</v>
      </c>
      <c r="P26" s="19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2:28" ht="15" customHeight="1" thickBot="1">
      <c r="B27" s="66" t="s">
        <v>77</v>
      </c>
      <c r="C27" s="180" t="s">
        <v>68</v>
      </c>
      <c r="D27" s="181" t="s">
        <v>29</v>
      </c>
      <c r="E27" s="182">
        <v>3</v>
      </c>
      <c r="F27" s="183">
        <v>2</v>
      </c>
      <c r="G27" s="183">
        <v>32</v>
      </c>
      <c r="H27" s="183">
        <v>54</v>
      </c>
      <c r="I27" s="184">
        <f t="shared" si="0"/>
        <v>152.54</v>
      </c>
      <c r="J27" s="183"/>
      <c r="K27" s="54">
        <f t="shared" si="1"/>
        <v>1</v>
      </c>
      <c r="L27" s="185">
        <f t="shared" si="2"/>
        <v>2</v>
      </c>
      <c r="M27" s="186">
        <f t="shared" si="3"/>
        <v>152.54</v>
      </c>
    </row>
    <row r="28" spans="2:28" ht="15" customHeight="1" thickBot="1">
      <c r="B28" s="66" t="s">
        <v>79</v>
      </c>
      <c r="C28" s="180" t="s">
        <v>84</v>
      </c>
      <c r="D28" s="181" t="s">
        <v>29</v>
      </c>
      <c r="E28" s="182">
        <v>4</v>
      </c>
      <c r="F28" s="183">
        <v>5</v>
      </c>
      <c r="G28" s="183">
        <v>55</v>
      </c>
      <c r="H28" s="183">
        <v>43</v>
      </c>
      <c r="I28" s="184">
        <f t="shared" si="0"/>
        <v>355.43</v>
      </c>
      <c r="J28" s="183"/>
      <c r="K28" s="54">
        <f t="shared" si="1"/>
        <v>2</v>
      </c>
      <c r="L28" s="185">
        <f t="shared" si="2"/>
        <v>2</v>
      </c>
      <c r="M28" s="186">
        <f t="shared" si="3"/>
        <v>355.43</v>
      </c>
    </row>
    <row r="29" spans="2:28" ht="15" customHeight="1" thickBot="1">
      <c r="B29" s="66" t="s">
        <v>81</v>
      </c>
      <c r="C29" s="180" t="s">
        <v>82</v>
      </c>
      <c r="D29" s="181" t="s">
        <v>105</v>
      </c>
      <c r="E29" s="182">
        <v>1</v>
      </c>
      <c r="F29" s="183">
        <v>2</v>
      </c>
      <c r="G29" s="183">
        <v>5</v>
      </c>
      <c r="H29" s="183">
        <v>86</v>
      </c>
      <c r="I29" s="184">
        <f t="shared" si="0"/>
        <v>125.86</v>
      </c>
      <c r="J29" s="183"/>
      <c r="K29" s="54">
        <f t="shared" si="1"/>
        <v>0</v>
      </c>
      <c r="L29" s="185">
        <f t="shared" si="2"/>
        <v>1</v>
      </c>
      <c r="M29" s="186">
        <f t="shared" si="3"/>
        <v>125.86</v>
      </c>
      <c r="N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</row>
    <row r="30" spans="2:28" ht="15" customHeight="1" thickBot="1">
      <c r="B30" s="66" t="s">
        <v>83</v>
      </c>
      <c r="C30" s="180" t="s">
        <v>94</v>
      </c>
      <c r="D30" s="190" t="s">
        <v>29</v>
      </c>
      <c r="E30" s="182">
        <v>1</v>
      </c>
      <c r="F30" s="183">
        <v>2</v>
      </c>
      <c r="G30" s="183">
        <v>20</v>
      </c>
      <c r="H30" s="183">
        <v>43</v>
      </c>
      <c r="I30" s="184">
        <f t="shared" si="0"/>
        <v>140.43</v>
      </c>
      <c r="J30" s="183"/>
      <c r="K30" s="54">
        <f t="shared" si="1"/>
        <v>0</v>
      </c>
      <c r="L30" s="185">
        <f t="shared" si="2"/>
        <v>1</v>
      </c>
      <c r="M30" s="186">
        <f t="shared" si="3"/>
        <v>140.43</v>
      </c>
    </row>
    <row r="31" spans="2:28" ht="15" customHeight="1" thickBot="1">
      <c r="B31" s="66" t="s">
        <v>85</v>
      </c>
      <c r="C31" s="180" t="s">
        <v>119</v>
      </c>
      <c r="D31" s="181" t="s">
        <v>39</v>
      </c>
      <c r="E31" s="182">
        <v>3</v>
      </c>
      <c r="F31" s="183">
        <v>3</v>
      </c>
      <c r="G31" s="183">
        <v>50</v>
      </c>
      <c r="H31" s="183">
        <v>15</v>
      </c>
      <c r="I31" s="184">
        <f t="shared" si="0"/>
        <v>230.15</v>
      </c>
      <c r="J31" s="183"/>
      <c r="K31" s="54">
        <f t="shared" si="1"/>
        <v>2</v>
      </c>
      <c r="L31" s="185">
        <f t="shared" si="2"/>
        <v>1</v>
      </c>
      <c r="M31" s="186">
        <f t="shared" si="3"/>
        <v>230.15</v>
      </c>
    </row>
    <row r="32" spans="2:28" ht="15" customHeight="1" thickBot="1">
      <c r="B32" s="66" t="s">
        <v>87</v>
      </c>
      <c r="C32" s="97" t="s">
        <v>86</v>
      </c>
      <c r="D32" s="181" t="s">
        <v>23</v>
      </c>
      <c r="E32" s="182">
        <v>0</v>
      </c>
      <c r="F32" s="183">
        <v>2</v>
      </c>
      <c r="G32" s="183">
        <v>10</v>
      </c>
      <c r="H32" s="183">
        <v>68</v>
      </c>
      <c r="I32" s="184">
        <f t="shared" si="0"/>
        <v>130.68</v>
      </c>
      <c r="J32" s="183"/>
      <c r="K32" s="54">
        <f t="shared" si="1"/>
        <v>0</v>
      </c>
      <c r="L32" s="185">
        <f t="shared" si="2"/>
        <v>0</v>
      </c>
      <c r="M32" s="186">
        <f t="shared" si="3"/>
        <v>130.68</v>
      </c>
    </row>
    <row r="33" spans="2:23" ht="15" customHeight="1" thickBot="1">
      <c r="B33" s="66" t="s">
        <v>120</v>
      </c>
      <c r="C33" s="180" t="s">
        <v>57</v>
      </c>
      <c r="D33" s="190" t="s">
        <v>105</v>
      </c>
      <c r="E33" s="182"/>
      <c r="F33" s="183"/>
      <c r="G33" s="183"/>
      <c r="H33" s="183"/>
      <c r="I33" s="184"/>
      <c r="J33" s="183"/>
      <c r="K33" s="54"/>
      <c r="L33" s="185"/>
      <c r="M33" s="186"/>
    </row>
    <row r="34" spans="2:23" s="22" customFormat="1">
      <c r="B34" s="79"/>
    </row>
    <row r="35" spans="2:23" s="22" customFormat="1">
      <c r="C35" s="79" t="s">
        <v>42</v>
      </c>
      <c r="D35" s="333" t="s">
        <v>43</v>
      </c>
      <c r="E35" s="333"/>
      <c r="F35" s="333"/>
      <c r="G35" s="333"/>
      <c r="H35" s="81"/>
      <c r="I35" s="47"/>
      <c r="J35" s="82"/>
      <c r="K35" s="83"/>
      <c r="L35" s="81"/>
      <c r="M35" s="83"/>
      <c r="O35"/>
      <c r="P35"/>
      <c r="V35" s="47"/>
      <c r="W35" s="47"/>
    </row>
    <row r="36" spans="2:23" s="22" customFormat="1" ht="20.25">
      <c r="C36" s="22" t="s">
        <v>135</v>
      </c>
      <c r="D36" s="22" t="s">
        <v>134</v>
      </c>
      <c r="E36" s="79"/>
      <c r="F36" s="79"/>
      <c r="G36" s="79"/>
      <c r="H36" s="79"/>
      <c r="I36" s="85"/>
      <c r="J36" s="47"/>
      <c r="K36" s="85"/>
      <c r="L36"/>
      <c r="M36" s="86"/>
      <c r="N36"/>
      <c r="P36"/>
      <c r="Q36"/>
    </row>
    <row r="37" spans="2:23" s="22" customFormat="1">
      <c r="B37" s="79"/>
    </row>
    <row r="38" spans="2:23" s="22" customFormat="1"/>
    <row r="39" spans="2:23" s="22" customFormat="1">
      <c r="B39" s="79"/>
    </row>
    <row r="40" spans="2:23" s="22" customFormat="1">
      <c r="B40" s="79"/>
    </row>
    <row r="41" spans="2:23" s="22" customFormat="1">
      <c r="B41" s="79"/>
    </row>
    <row r="42" spans="2:23" s="22" customFormat="1">
      <c r="B42" s="79"/>
    </row>
    <row r="43" spans="2:23" s="22" customFormat="1">
      <c r="B43" s="79"/>
    </row>
    <row r="44" spans="2:23" s="22" customFormat="1">
      <c r="B44" s="79"/>
    </row>
    <row r="45" spans="2:23" s="22" customFormat="1">
      <c r="B45" s="79"/>
    </row>
    <row r="46" spans="2:23" s="22" customFormat="1">
      <c r="B46" s="79"/>
    </row>
    <row r="47" spans="2:23" s="22" customFormat="1">
      <c r="B47" s="79"/>
    </row>
    <row r="48" spans="2:23" s="22" customFormat="1">
      <c r="B48" s="79"/>
    </row>
    <row r="49" spans="2:2" s="22" customFormat="1">
      <c r="B49" s="79"/>
    </row>
    <row r="50" spans="2:2" s="22" customFormat="1">
      <c r="B50" s="79"/>
    </row>
    <row r="51" spans="2:2" s="22" customFormat="1">
      <c r="B51" s="79"/>
    </row>
    <row r="52" spans="2:2" s="22" customFormat="1">
      <c r="B52" s="79"/>
    </row>
    <row r="53" spans="2:2" s="22" customFormat="1">
      <c r="B53" s="79"/>
    </row>
    <row r="54" spans="2:2" s="22" customFormat="1">
      <c r="B54" s="79"/>
    </row>
    <row r="55" spans="2:2" s="22" customFormat="1">
      <c r="B55" s="79"/>
    </row>
    <row r="56" spans="2:2" s="22" customFormat="1">
      <c r="B56" s="79"/>
    </row>
    <row r="57" spans="2:2" s="22" customFormat="1">
      <c r="B57" s="79"/>
    </row>
    <row r="58" spans="2:2" s="22" customFormat="1">
      <c r="B58" s="79"/>
    </row>
    <row r="59" spans="2:2" s="22" customFormat="1">
      <c r="B59" s="79"/>
    </row>
    <row r="60" spans="2:2" s="22" customFormat="1">
      <c r="B60" s="79"/>
    </row>
    <row r="61" spans="2:2" s="22" customFormat="1">
      <c r="B61" s="79"/>
    </row>
    <row r="62" spans="2:2" s="22" customFormat="1">
      <c r="B62" s="79"/>
    </row>
    <row r="63" spans="2:2" s="22" customFormat="1">
      <c r="B63" s="79"/>
    </row>
    <row r="64" spans="2:2" s="22" customFormat="1">
      <c r="B64" s="79"/>
    </row>
    <row r="65" spans="2:2" s="22" customFormat="1">
      <c r="B65" s="79"/>
    </row>
    <row r="66" spans="2:2" s="22" customFormat="1">
      <c r="B66" s="79"/>
    </row>
    <row r="67" spans="2:2" s="22" customFormat="1">
      <c r="B67" s="79"/>
    </row>
    <row r="68" spans="2:2" s="22" customFormat="1">
      <c r="B68" s="79"/>
    </row>
    <row r="69" spans="2:2" s="22" customFormat="1">
      <c r="B69" s="79"/>
    </row>
    <row r="70" spans="2:2" s="22" customFormat="1">
      <c r="B70" s="79"/>
    </row>
    <row r="71" spans="2:2" s="22" customFormat="1">
      <c r="B71" s="79"/>
    </row>
    <row r="72" spans="2:2" s="22" customFormat="1">
      <c r="B72" s="79"/>
    </row>
    <row r="73" spans="2:2" s="22" customFormat="1">
      <c r="B73" s="79"/>
    </row>
    <row r="74" spans="2:2" s="22" customFormat="1">
      <c r="B74" s="79"/>
    </row>
    <row r="75" spans="2:2" s="22" customFormat="1">
      <c r="B75" s="79"/>
    </row>
    <row r="76" spans="2:2" s="22" customFormat="1">
      <c r="B76" s="79"/>
    </row>
    <row r="77" spans="2:2" s="22" customFormat="1">
      <c r="B77" s="79"/>
    </row>
    <row r="78" spans="2:2" s="22" customFormat="1">
      <c r="B78" s="79"/>
    </row>
    <row r="79" spans="2:2" s="22" customFormat="1">
      <c r="B79" s="79"/>
    </row>
    <row r="80" spans="2:2" s="22" customFormat="1">
      <c r="B80" s="79"/>
    </row>
    <row r="81" spans="2:2" s="22" customFormat="1">
      <c r="B81" s="79"/>
    </row>
    <row r="82" spans="2:2" s="22" customFormat="1">
      <c r="B82" s="79"/>
    </row>
    <row r="83" spans="2:2" s="22" customFormat="1">
      <c r="B83" s="79"/>
    </row>
    <row r="84" spans="2:2" s="22" customFormat="1">
      <c r="B84" s="79"/>
    </row>
    <row r="85" spans="2:2" s="22" customFormat="1">
      <c r="B85" s="79"/>
    </row>
    <row r="86" spans="2:2" s="22" customFormat="1">
      <c r="B86" s="79"/>
    </row>
    <row r="87" spans="2:2" s="22" customFormat="1">
      <c r="B87" s="79"/>
    </row>
    <row r="88" spans="2:2" s="22" customFormat="1">
      <c r="B88" s="79"/>
    </row>
    <row r="89" spans="2:2" s="22" customFormat="1">
      <c r="B89" s="79"/>
    </row>
    <row r="90" spans="2:2" s="22" customFormat="1">
      <c r="B90" s="79"/>
    </row>
    <row r="91" spans="2:2" s="22" customFormat="1">
      <c r="B91" s="79"/>
    </row>
    <row r="92" spans="2:2" s="22" customFormat="1">
      <c r="B92" s="79"/>
    </row>
    <row r="93" spans="2:2" s="22" customFormat="1">
      <c r="B93" s="79"/>
    </row>
    <row r="94" spans="2:2" s="22" customFormat="1">
      <c r="B94" s="79"/>
    </row>
    <row r="95" spans="2:2" s="22" customFormat="1">
      <c r="B95" s="79"/>
    </row>
    <row r="96" spans="2:2" s="22" customFormat="1">
      <c r="B96" s="79"/>
    </row>
    <row r="97" spans="2:13" s="22" customFormat="1">
      <c r="B97" s="79"/>
    </row>
    <row r="98" spans="2:13">
      <c r="B98" s="79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</row>
    <row r="99" spans="2:13">
      <c r="B99" s="79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</row>
    <row r="100" spans="2:13">
      <c r="B100" s="79"/>
      <c r="C100" s="22"/>
      <c r="E100" s="22"/>
      <c r="F100" s="22"/>
      <c r="G100" s="22"/>
      <c r="H100" s="22"/>
      <c r="I100" s="22"/>
      <c r="J100" s="22"/>
      <c r="K100" s="22"/>
      <c r="L100" s="22"/>
      <c r="M100" s="22"/>
    </row>
  </sheetData>
  <mergeCells count="9">
    <mergeCell ref="J9:K9"/>
    <mergeCell ref="F10:H10"/>
    <mergeCell ref="D35:G35"/>
    <mergeCell ref="D4:K4"/>
    <mergeCell ref="S4:T4"/>
    <mergeCell ref="D5:K5"/>
    <mergeCell ref="S5:T5"/>
    <mergeCell ref="D6:K6"/>
    <mergeCell ref="D7:K7"/>
  </mergeCells>
  <dataValidations count="2">
    <dataValidation type="list" allowBlank="1" showInputMessage="1" showErrorMessage="1" sqref="J12:J33">
      <formula1>"30, 60, 90, 120, 150"</formula1>
    </dataValidation>
    <dataValidation type="list" allowBlank="1" showInputMessage="1" showErrorMessage="1" sqref="E21:F21 E12:E16">
      <formula1>"0,1,2,3,4,5,"</formula1>
    </dataValidation>
  </dataValidation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B66"/>
  <sheetViews>
    <sheetView tabSelected="1" workbookViewId="0">
      <selection activeCell="D3" sqref="D3"/>
    </sheetView>
  </sheetViews>
  <sheetFormatPr defaultColWidth="6.42578125" defaultRowHeight="15"/>
  <cols>
    <col min="1" max="1" width="1.7109375" customWidth="1"/>
    <col min="2" max="2" width="5.28515625" customWidth="1"/>
    <col min="3" max="3" width="27" customWidth="1"/>
    <col min="4" max="4" width="32" customWidth="1"/>
    <col min="5" max="5" width="7.140625" bestFit="1" customWidth="1"/>
    <col min="6" max="8" width="4.7109375" customWidth="1"/>
    <col min="9" max="9" width="9.28515625" customWidth="1"/>
    <col min="10" max="10" width="9.140625" customWidth="1"/>
    <col min="11" max="11" width="9.85546875" customWidth="1"/>
    <col min="12" max="12" width="9" customWidth="1"/>
    <col min="13" max="13" width="12.28515625" customWidth="1"/>
    <col min="14" max="14" width="6.7109375" customWidth="1"/>
    <col min="15" max="15" width="13" customWidth="1"/>
    <col min="16" max="16" width="3.7109375" customWidth="1"/>
    <col min="17" max="17" width="10.140625" customWidth="1"/>
    <col min="18" max="18" width="11.140625" customWidth="1"/>
  </cols>
  <sheetData>
    <row r="1" spans="2:28" ht="18">
      <c r="C1" s="1"/>
      <c r="D1" s="2"/>
      <c r="E1" s="2"/>
      <c r="F1" s="2"/>
      <c r="G1" s="2"/>
      <c r="H1" s="2"/>
      <c r="I1" s="3"/>
      <c r="K1" s="3"/>
      <c r="L1" s="3"/>
      <c r="M1" s="3"/>
    </row>
    <row r="2" spans="2:28" ht="16.5" thickBot="1">
      <c r="C2" s="1"/>
      <c r="J2" s="4"/>
      <c r="N2" s="4"/>
    </row>
    <row r="3" spans="2:28" s="5" customFormat="1" ht="15.75">
      <c r="C3" s="2"/>
      <c r="D3" s="4"/>
      <c r="P3" s="159"/>
      <c r="Q3" s="159"/>
      <c r="AA3" s="156"/>
      <c r="AB3" s="157"/>
    </row>
    <row r="4" spans="2:28" s="5" customFormat="1" ht="18.75" customHeight="1" thickBot="1">
      <c r="C4" s="2"/>
      <c r="D4" s="285" t="str">
        <f>+[1]Dati!H9</f>
        <v>21° TROFEO ASD NUOTO SUB VIGNOLA</v>
      </c>
      <c r="E4" s="285"/>
      <c r="F4" s="285"/>
      <c r="G4" s="285"/>
      <c r="H4" s="285"/>
      <c r="I4" s="285"/>
      <c r="J4" s="285"/>
      <c r="K4" s="285"/>
      <c r="L4" s="158"/>
      <c r="M4" s="158"/>
      <c r="N4" s="159"/>
      <c r="O4" s="159"/>
      <c r="P4" s="159"/>
      <c r="Q4" s="159"/>
      <c r="R4" s="158"/>
      <c r="S4" s="158"/>
      <c r="T4" s="158"/>
      <c r="U4" s="158"/>
      <c r="V4" s="158"/>
      <c r="W4" s="9"/>
      <c r="X4" s="9"/>
      <c r="Y4" s="9"/>
      <c r="Z4" s="9"/>
      <c r="AA4" s="160"/>
      <c r="AB4" s="161"/>
    </row>
    <row r="5" spans="2:28" s="5" customFormat="1" ht="20.25">
      <c r="C5" s="2"/>
      <c r="D5" s="286" t="s">
        <v>121</v>
      </c>
      <c r="E5" s="286"/>
      <c r="F5" s="286"/>
      <c r="G5" s="286"/>
      <c r="H5" s="286"/>
      <c r="I5" s="286"/>
      <c r="J5" s="286"/>
      <c r="K5" s="286"/>
      <c r="M5" s="12"/>
      <c r="N5" s="159"/>
      <c r="O5" s="159"/>
      <c r="Q5" s="339" t="s">
        <v>0</v>
      </c>
      <c r="R5" s="315"/>
      <c r="S5" s="9"/>
      <c r="T5" s="9"/>
      <c r="U5" s="9"/>
      <c r="V5" s="9"/>
      <c r="W5" s="9"/>
      <c r="X5" s="9"/>
      <c r="Y5" s="9"/>
      <c r="Z5" s="9"/>
    </row>
    <row r="6" spans="2:28" s="5" customFormat="1" ht="21" thickBot="1">
      <c r="C6" s="2"/>
      <c r="D6" s="287" t="str">
        <f>+[1]Dati!H12</f>
        <v>VIGNOLA</v>
      </c>
      <c r="E6" s="287"/>
      <c r="F6" s="287"/>
      <c r="G6" s="287"/>
      <c r="H6" s="287"/>
      <c r="I6" s="287"/>
      <c r="J6" s="287"/>
      <c r="K6" s="287"/>
      <c r="L6" s="162"/>
      <c r="M6" s="162"/>
      <c r="N6" s="162"/>
      <c r="O6" s="162"/>
      <c r="P6" s="162"/>
      <c r="Q6" s="309" t="s">
        <v>109</v>
      </c>
      <c r="R6" s="310"/>
      <c r="S6" s="162"/>
      <c r="T6" s="162"/>
      <c r="U6" s="162"/>
      <c r="V6" s="162"/>
      <c r="W6" s="9"/>
      <c r="X6" s="9"/>
      <c r="Y6" s="9"/>
      <c r="Z6" s="9"/>
      <c r="AA6"/>
      <c r="AB6"/>
    </row>
    <row r="7" spans="2:28" s="5" customFormat="1" ht="13.5" customHeight="1">
      <c r="C7" s="2"/>
      <c r="D7" s="290">
        <f>+[1]Dati!H15</f>
        <v>43779</v>
      </c>
      <c r="E7" s="290"/>
      <c r="F7" s="290"/>
      <c r="G7" s="290"/>
      <c r="H7" s="290"/>
      <c r="I7" s="290"/>
      <c r="J7" s="290"/>
      <c r="K7" s="290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9"/>
      <c r="X7" s="9"/>
      <c r="Y7" s="9"/>
      <c r="Z7" s="9"/>
      <c r="AA7"/>
      <c r="AB7"/>
    </row>
    <row r="8" spans="2:28" s="5" customFormat="1" ht="15.75">
      <c r="C8" s="2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"/>
      <c r="X8" s="9"/>
      <c r="Y8" s="9"/>
      <c r="Z8" s="9"/>
      <c r="AA8"/>
      <c r="AB8"/>
    </row>
    <row r="9" spans="2:28" ht="16.5" thickBot="1">
      <c r="C9" s="1"/>
      <c r="E9" s="2"/>
      <c r="F9" s="2"/>
      <c r="G9" s="2"/>
      <c r="H9" s="2"/>
      <c r="I9" s="16"/>
      <c r="J9" s="335"/>
      <c r="K9" s="335"/>
      <c r="M9" s="288"/>
      <c r="N9" s="289"/>
      <c r="O9" s="289"/>
      <c r="P9" s="18"/>
      <c r="R9" s="19"/>
      <c r="S9" s="20"/>
      <c r="T9" s="9"/>
      <c r="U9" s="9"/>
      <c r="V9" s="9"/>
    </row>
    <row r="10" spans="2:28" s="28" customFormat="1" ht="33" customHeight="1" thickBot="1">
      <c r="B10" s="165" t="s">
        <v>97</v>
      </c>
      <c r="C10" s="166" t="s">
        <v>4</v>
      </c>
      <c r="D10" s="167" t="s">
        <v>110</v>
      </c>
      <c r="E10" s="165" t="s">
        <v>111</v>
      </c>
      <c r="F10" s="336" t="s">
        <v>112</v>
      </c>
      <c r="G10" s="337"/>
      <c r="H10" s="338"/>
      <c r="I10" s="165" t="s">
        <v>113</v>
      </c>
      <c r="J10" s="165" t="s">
        <v>114</v>
      </c>
      <c r="K10" s="165" t="s">
        <v>115</v>
      </c>
      <c r="L10" s="168" t="s">
        <v>116</v>
      </c>
      <c r="M10" s="168" t="s">
        <v>117</v>
      </c>
      <c r="P10" s="169"/>
    </row>
    <row r="11" spans="2:28" s="28" customFormat="1" ht="9" customHeight="1">
      <c r="B11" s="170"/>
      <c r="C11" s="171"/>
      <c r="D11" s="171"/>
      <c r="E11" s="171"/>
      <c r="F11" s="171"/>
      <c r="G11" s="171"/>
      <c r="H11" s="171"/>
      <c r="I11" s="171"/>
      <c r="J11" s="171"/>
      <c r="K11" s="171"/>
      <c r="L11" s="172"/>
      <c r="M11"/>
      <c r="P11" s="169"/>
    </row>
    <row r="12" spans="2:28" s="22" customFormat="1" ht="15" customHeight="1">
      <c r="B12" s="193" t="s">
        <v>21</v>
      </c>
      <c r="C12" s="194" t="s">
        <v>25</v>
      </c>
      <c r="D12" s="195" t="s">
        <v>59</v>
      </c>
      <c r="E12" s="183">
        <v>4</v>
      </c>
      <c r="F12" s="183">
        <v>2</v>
      </c>
      <c r="G12" s="183">
        <v>39</v>
      </c>
      <c r="H12" s="187">
        <v>12</v>
      </c>
      <c r="I12" s="184">
        <f t="shared" ref="I12:I17" si="0">SUM(F12*60+G12+H12*0.01)</f>
        <v>159.12</v>
      </c>
      <c r="J12" s="183"/>
      <c r="K12" s="54">
        <f t="shared" ref="K12:K17" si="1">IF(M12&lt;=150,0,IF(M12&gt;195,2,1))</f>
        <v>1</v>
      </c>
      <c r="L12" s="185">
        <f t="shared" ref="L12:L17" si="2">+E12-K12</f>
        <v>3</v>
      </c>
      <c r="M12" s="186">
        <f t="shared" ref="M12:M17" si="3">+I12+J12</f>
        <v>159.12</v>
      </c>
      <c r="N12"/>
      <c r="O12"/>
      <c r="P12" s="192"/>
    </row>
    <row r="13" spans="2:28" s="22" customFormat="1" ht="15" customHeight="1">
      <c r="B13" s="193" t="s">
        <v>24</v>
      </c>
      <c r="C13" s="194" t="s">
        <v>31</v>
      </c>
      <c r="D13" s="196" t="s">
        <v>29</v>
      </c>
      <c r="E13" s="183">
        <v>4</v>
      </c>
      <c r="F13" s="183">
        <v>4</v>
      </c>
      <c r="G13" s="183">
        <v>3</v>
      </c>
      <c r="H13" s="183">
        <v>50</v>
      </c>
      <c r="I13" s="184">
        <f t="shared" si="0"/>
        <v>243.5</v>
      </c>
      <c r="J13" s="183">
        <v>60</v>
      </c>
      <c r="K13" s="54">
        <f t="shared" si="1"/>
        <v>2</v>
      </c>
      <c r="L13" s="185">
        <f t="shared" si="2"/>
        <v>2</v>
      </c>
      <c r="M13" s="186">
        <f t="shared" si="3"/>
        <v>303.5</v>
      </c>
    </row>
    <row r="14" spans="2:28" s="22" customFormat="1" ht="15" customHeight="1">
      <c r="B14" s="193" t="s">
        <v>27</v>
      </c>
      <c r="C14" s="194" t="s">
        <v>22</v>
      </c>
      <c r="D14" s="196" t="s">
        <v>23</v>
      </c>
      <c r="E14" s="183">
        <v>1</v>
      </c>
      <c r="F14" s="183">
        <v>2</v>
      </c>
      <c r="G14" s="183">
        <v>14</v>
      </c>
      <c r="H14" s="183">
        <v>72</v>
      </c>
      <c r="I14" s="184">
        <f t="shared" si="0"/>
        <v>134.72</v>
      </c>
      <c r="J14" s="183"/>
      <c r="K14" s="54">
        <f t="shared" si="1"/>
        <v>0</v>
      </c>
      <c r="L14" s="185">
        <f t="shared" si="2"/>
        <v>1</v>
      </c>
      <c r="M14" s="186">
        <f t="shared" si="3"/>
        <v>134.72</v>
      </c>
      <c r="O14"/>
      <c r="P14"/>
      <c r="Q14"/>
      <c r="R14"/>
    </row>
    <row r="15" spans="2:28" s="22" customFormat="1" ht="15" customHeight="1">
      <c r="B15" s="193" t="s">
        <v>30</v>
      </c>
      <c r="C15" s="194" t="s">
        <v>28</v>
      </c>
      <c r="D15" s="196" t="s">
        <v>29</v>
      </c>
      <c r="E15" s="183">
        <v>1</v>
      </c>
      <c r="F15" s="183">
        <v>2</v>
      </c>
      <c r="G15" s="183">
        <v>53</v>
      </c>
      <c r="H15" s="183">
        <v>99</v>
      </c>
      <c r="I15" s="184">
        <f t="shared" si="0"/>
        <v>173.99</v>
      </c>
      <c r="J15" s="183"/>
      <c r="K15" s="54">
        <f t="shared" si="1"/>
        <v>1</v>
      </c>
      <c r="L15" s="185">
        <f t="shared" si="2"/>
        <v>0</v>
      </c>
      <c r="M15" s="186">
        <f t="shared" si="3"/>
        <v>173.99</v>
      </c>
      <c r="O15"/>
      <c r="P15"/>
      <c r="Q15"/>
      <c r="R15"/>
    </row>
    <row r="16" spans="2:28" s="22" customFormat="1" ht="15" customHeight="1">
      <c r="B16" s="193" t="s">
        <v>32</v>
      </c>
      <c r="C16" s="194" t="s">
        <v>33</v>
      </c>
      <c r="D16" s="196" t="s">
        <v>23</v>
      </c>
      <c r="E16" s="183">
        <v>2</v>
      </c>
      <c r="F16" s="183">
        <v>3</v>
      </c>
      <c r="G16" s="183">
        <v>21</v>
      </c>
      <c r="H16" s="183">
        <v>6</v>
      </c>
      <c r="I16" s="184">
        <f t="shared" si="0"/>
        <v>201.06</v>
      </c>
      <c r="J16" s="183">
        <v>90</v>
      </c>
      <c r="K16" s="54">
        <f t="shared" si="1"/>
        <v>2</v>
      </c>
      <c r="L16" s="185">
        <f t="shared" si="2"/>
        <v>0</v>
      </c>
      <c r="M16" s="186">
        <f t="shared" si="3"/>
        <v>291.06</v>
      </c>
      <c r="O16"/>
      <c r="P16"/>
      <c r="Q16"/>
      <c r="R16"/>
    </row>
    <row r="17" spans="2:28" s="22" customFormat="1" ht="15" customHeight="1">
      <c r="B17" s="193" t="s">
        <v>34</v>
      </c>
      <c r="C17" s="194" t="s">
        <v>41</v>
      </c>
      <c r="D17" s="196" t="s">
        <v>36</v>
      </c>
      <c r="E17" s="183">
        <v>0</v>
      </c>
      <c r="F17" s="183">
        <v>3</v>
      </c>
      <c r="G17" s="183">
        <v>10</v>
      </c>
      <c r="H17" s="183">
        <v>66</v>
      </c>
      <c r="I17" s="184">
        <f t="shared" si="0"/>
        <v>190.66</v>
      </c>
      <c r="J17" s="183"/>
      <c r="K17" s="54">
        <f t="shared" si="1"/>
        <v>1</v>
      </c>
      <c r="L17" s="185">
        <f t="shared" si="2"/>
        <v>-1</v>
      </c>
      <c r="M17" s="186">
        <f t="shared" si="3"/>
        <v>190.66</v>
      </c>
    </row>
    <row r="18" spans="2:28" s="22" customFormat="1" ht="15" customHeight="1">
      <c r="B18" s="193" t="s">
        <v>120</v>
      </c>
      <c r="C18" s="194" t="s">
        <v>38</v>
      </c>
      <c r="D18" s="196" t="s">
        <v>39</v>
      </c>
      <c r="E18" s="183"/>
      <c r="F18" s="183"/>
      <c r="G18" s="183"/>
      <c r="H18" s="183"/>
      <c r="I18" s="184"/>
      <c r="J18" s="183"/>
      <c r="K18" s="54"/>
      <c r="L18" s="185"/>
      <c r="M18" s="186"/>
      <c r="O18"/>
      <c r="P18"/>
      <c r="Q18"/>
      <c r="R18"/>
    </row>
    <row r="19" spans="2:28" s="22" customFormat="1" ht="19.5" customHeight="1">
      <c r="B19" s="79"/>
      <c r="C19" s="84" t="s">
        <v>122</v>
      </c>
      <c r="D19" s="80" t="s">
        <v>43</v>
      </c>
      <c r="H19" s="19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</row>
    <row r="20" spans="2:28" s="22" customFormat="1" ht="19.5" customHeight="1">
      <c r="B20" s="79"/>
      <c r="C20" s="22" t="s">
        <v>136</v>
      </c>
      <c r="D20" s="22" t="s">
        <v>134</v>
      </c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</row>
    <row r="21" spans="2:28" s="22" customFormat="1" ht="20.100000000000001" customHeight="1">
      <c r="B21" s="79"/>
    </row>
    <row r="22" spans="2:28" s="22" customFormat="1">
      <c r="B22" s="79"/>
    </row>
    <row r="23" spans="2:28" s="22" customFormat="1">
      <c r="B23" s="79"/>
    </row>
    <row r="24" spans="2:28" s="22" customFormat="1">
      <c r="B24" s="79"/>
    </row>
    <row r="25" spans="2:28" s="22" customFormat="1">
      <c r="B25" s="79"/>
    </row>
    <row r="26" spans="2:28" s="22" customFormat="1">
      <c r="B26" s="79"/>
    </row>
    <row r="27" spans="2:28" s="22" customFormat="1">
      <c r="B27" s="79"/>
    </row>
    <row r="28" spans="2:28" s="22" customFormat="1">
      <c r="B28" s="79"/>
    </row>
    <row r="29" spans="2:28" s="22" customFormat="1">
      <c r="B29" s="79"/>
    </row>
    <row r="30" spans="2:28" s="22" customFormat="1">
      <c r="B30" s="79"/>
    </row>
    <row r="31" spans="2:28" s="22" customFormat="1">
      <c r="B31" s="79"/>
    </row>
    <row r="32" spans="2:28" s="22" customFormat="1">
      <c r="B32" s="79"/>
    </row>
    <row r="33" spans="2:2" s="22" customFormat="1">
      <c r="B33" s="79"/>
    </row>
    <row r="34" spans="2:2" s="22" customFormat="1">
      <c r="B34" s="79"/>
    </row>
    <row r="35" spans="2:2" s="22" customFormat="1">
      <c r="B35" s="79"/>
    </row>
    <row r="36" spans="2:2" s="22" customFormat="1">
      <c r="B36" s="79"/>
    </row>
    <row r="37" spans="2:2" s="22" customFormat="1">
      <c r="B37" s="79"/>
    </row>
    <row r="38" spans="2:2" s="22" customFormat="1">
      <c r="B38" s="79"/>
    </row>
    <row r="39" spans="2:2" s="22" customFormat="1">
      <c r="B39" s="79"/>
    </row>
    <row r="40" spans="2:2" s="22" customFormat="1">
      <c r="B40" s="79"/>
    </row>
    <row r="41" spans="2:2" s="22" customFormat="1">
      <c r="B41" s="79"/>
    </row>
    <row r="42" spans="2:2" s="22" customFormat="1">
      <c r="B42" s="79"/>
    </row>
    <row r="43" spans="2:2" s="22" customFormat="1">
      <c r="B43" s="79"/>
    </row>
    <row r="44" spans="2:2" s="22" customFormat="1">
      <c r="B44" s="79"/>
    </row>
    <row r="45" spans="2:2" s="22" customFormat="1">
      <c r="B45" s="79"/>
    </row>
    <row r="46" spans="2:2" s="22" customFormat="1">
      <c r="B46" s="79"/>
    </row>
    <row r="47" spans="2:2" s="22" customFormat="1">
      <c r="B47" s="79"/>
    </row>
    <row r="48" spans="2:2" s="22" customFormat="1">
      <c r="B48" s="79"/>
    </row>
    <row r="49" spans="2:13" s="22" customFormat="1">
      <c r="B49" s="79"/>
    </row>
    <row r="50" spans="2:13" s="22" customFormat="1">
      <c r="B50" s="79"/>
    </row>
    <row r="51" spans="2:13" s="22" customFormat="1">
      <c r="B51" s="79"/>
    </row>
    <row r="52" spans="2:13" s="22" customFormat="1">
      <c r="B52" s="79"/>
    </row>
    <row r="53" spans="2:13" s="22" customFormat="1">
      <c r="B53" s="79"/>
    </row>
    <row r="54" spans="2:13" s="22" customFormat="1">
      <c r="B54" s="79"/>
    </row>
    <row r="55" spans="2:13" s="22" customFormat="1">
      <c r="B55" s="79"/>
    </row>
    <row r="56" spans="2:13" s="22" customFormat="1">
      <c r="B56" s="79"/>
    </row>
    <row r="57" spans="2:13" s="22" customFormat="1">
      <c r="B57" s="79"/>
    </row>
    <row r="58" spans="2:13" s="22" customFormat="1">
      <c r="B58" s="79"/>
    </row>
    <row r="59" spans="2:13" s="22" customFormat="1">
      <c r="B59" s="79"/>
    </row>
    <row r="60" spans="2:13" s="22" customFormat="1">
      <c r="B60" s="79"/>
    </row>
    <row r="61" spans="2:13" s="22" customFormat="1">
      <c r="B61"/>
      <c r="C61"/>
      <c r="D61"/>
      <c r="E61"/>
      <c r="F61"/>
      <c r="G61"/>
      <c r="H61"/>
      <c r="I61"/>
      <c r="J61"/>
      <c r="K61"/>
      <c r="L61"/>
      <c r="M61"/>
    </row>
    <row r="62" spans="2:13" s="22" customFormat="1">
      <c r="B62"/>
      <c r="C62"/>
      <c r="D62"/>
      <c r="E62"/>
      <c r="F62"/>
      <c r="G62"/>
      <c r="H62"/>
      <c r="I62"/>
      <c r="J62"/>
      <c r="K62"/>
      <c r="L62"/>
      <c r="M62"/>
    </row>
    <row r="63" spans="2:13" s="22" customFormat="1">
      <c r="B63"/>
      <c r="C63"/>
      <c r="D63"/>
      <c r="E63"/>
      <c r="F63"/>
      <c r="G63"/>
      <c r="H63"/>
      <c r="I63"/>
      <c r="J63"/>
      <c r="K63"/>
      <c r="L63"/>
      <c r="M63"/>
    </row>
    <row r="64" spans="2:13" s="22" customFormat="1">
      <c r="B64"/>
      <c r="C64"/>
      <c r="D64"/>
      <c r="E64"/>
      <c r="F64"/>
      <c r="G64"/>
      <c r="H64"/>
      <c r="I64"/>
      <c r="J64"/>
      <c r="K64"/>
      <c r="L64"/>
      <c r="M64"/>
    </row>
    <row r="65" spans="2:13" s="22" customFormat="1">
      <c r="B65"/>
      <c r="C65"/>
      <c r="D65"/>
      <c r="E65"/>
      <c r="F65"/>
      <c r="G65"/>
      <c r="H65"/>
      <c r="I65"/>
      <c r="J65"/>
      <c r="K65"/>
      <c r="L65"/>
      <c r="M65"/>
    </row>
    <row r="66" spans="2:13" s="22" customFormat="1">
      <c r="B66"/>
      <c r="C66"/>
      <c r="D66"/>
      <c r="E66"/>
      <c r="F66"/>
      <c r="G66"/>
      <c r="H66"/>
      <c r="I66"/>
      <c r="J66"/>
      <c r="K66"/>
      <c r="L66"/>
      <c r="M66"/>
    </row>
  </sheetData>
  <mergeCells count="9">
    <mergeCell ref="F10:H10"/>
    <mergeCell ref="D4:K4"/>
    <mergeCell ref="D5:K5"/>
    <mergeCell ref="Q5:R5"/>
    <mergeCell ref="D6:K6"/>
    <mergeCell ref="Q6:R6"/>
    <mergeCell ref="D7:K7"/>
    <mergeCell ref="J9:K9"/>
    <mergeCell ref="M9:O9"/>
  </mergeCells>
  <dataValidations count="2">
    <dataValidation type="list" allowBlank="1" showInputMessage="1" showErrorMessage="1" sqref="E12:E18">
      <formula1>"0,1,2,3,4,5,"</formula1>
    </dataValidation>
    <dataValidation type="list" allowBlank="1" showInputMessage="1" showErrorMessage="1" sqref="J12:J18">
      <formula1>"30, 60, 90, 120, 150"</formula1>
    </dataValidation>
  </dataValidations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IV75"/>
  <sheetViews>
    <sheetView workbookViewId="0">
      <selection activeCell="H8" sqref="H8"/>
    </sheetView>
  </sheetViews>
  <sheetFormatPr defaultColWidth="6.42578125" defaultRowHeight="15"/>
  <cols>
    <col min="1" max="1" width="5" style="198" customWidth="1"/>
    <col min="2" max="2" width="1" style="198" customWidth="1"/>
    <col min="3" max="3" width="25" style="198" customWidth="1"/>
    <col min="4" max="4" width="29.7109375" style="198" customWidth="1"/>
    <col min="5" max="9" width="6.140625" style="198" customWidth="1"/>
    <col min="10" max="10" width="6.42578125" style="198" customWidth="1"/>
    <col min="11" max="11" width="9.85546875" style="198" customWidth="1"/>
    <col min="12" max="13" width="9.28515625" style="198" customWidth="1"/>
    <col min="14" max="14" width="10.7109375" style="198" customWidth="1"/>
    <col min="15" max="15" width="16.140625" style="198" customWidth="1"/>
    <col min="16" max="16" width="19.42578125" style="198" customWidth="1"/>
    <col min="17" max="16384" width="6.42578125" style="198"/>
  </cols>
  <sheetData>
    <row r="2" spans="1:23" ht="18">
      <c r="D2" s="199"/>
      <c r="E2" s="200"/>
      <c r="F2" s="200"/>
      <c r="G2" s="200"/>
      <c r="H2" s="200"/>
      <c r="I2" s="200"/>
      <c r="J2" s="200"/>
      <c r="K2" s="200"/>
    </row>
    <row r="3" spans="1:23">
      <c r="D3" s="201"/>
      <c r="H3" s="202"/>
      <c r="R3" s="202"/>
      <c r="S3" s="202"/>
    </row>
    <row r="4" spans="1:23" s="203" customFormat="1" ht="12.75">
      <c r="D4" s="202"/>
    </row>
    <row r="5" spans="1:23" s="203" customFormat="1" ht="18" customHeight="1">
      <c r="D5" s="204"/>
      <c r="E5" s="204"/>
      <c r="F5" s="204"/>
      <c r="G5" s="204"/>
      <c r="H5" s="204"/>
      <c r="I5" s="204"/>
      <c r="J5" s="204"/>
      <c r="K5" s="204"/>
      <c r="L5" s="205"/>
      <c r="M5" s="205"/>
      <c r="O5" s="206"/>
      <c r="P5" s="206"/>
      <c r="Q5" s="206"/>
      <c r="R5" s="206"/>
      <c r="S5" s="206"/>
      <c r="T5" s="206"/>
      <c r="U5" s="206"/>
      <c r="V5" s="206"/>
      <c r="W5" s="206"/>
    </row>
    <row r="6" spans="1:23" s="203" customFormat="1" ht="15.75">
      <c r="D6" s="341" t="s">
        <v>123</v>
      </c>
      <c r="E6" s="340"/>
      <c r="F6" s="340"/>
      <c r="G6" s="340"/>
      <c r="H6" s="340"/>
      <c r="I6" s="340"/>
      <c r="J6" s="340"/>
      <c r="K6" s="340"/>
      <c r="L6" s="207"/>
      <c r="M6" s="207"/>
      <c r="N6" s="207"/>
      <c r="O6" s="206"/>
      <c r="P6" s="206"/>
      <c r="Q6" s="206"/>
      <c r="R6" s="208"/>
      <c r="S6" s="206"/>
      <c r="T6" s="206"/>
      <c r="U6" s="206"/>
      <c r="V6" s="206"/>
      <c r="W6" s="206"/>
    </row>
    <row r="7" spans="1:23" s="203" customFormat="1" ht="15.75">
      <c r="D7" s="342" t="s">
        <v>141</v>
      </c>
      <c r="E7" s="342"/>
      <c r="F7" s="342"/>
      <c r="G7" s="342"/>
      <c r="H7" s="342"/>
      <c r="I7" s="342"/>
      <c r="J7" s="342"/>
      <c r="K7" s="342"/>
      <c r="N7" s="206"/>
      <c r="O7" s="206"/>
      <c r="P7" s="206"/>
      <c r="Q7" s="206"/>
      <c r="R7" s="209"/>
      <c r="S7" s="206"/>
      <c r="T7" s="206"/>
      <c r="U7" s="206"/>
      <c r="V7" s="206"/>
      <c r="W7" s="206"/>
    </row>
    <row r="8" spans="1:23" s="203" customFormat="1" ht="10.5" customHeight="1">
      <c r="D8" s="199"/>
      <c r="E8" s="199"/>
      <c r="F8" s="199"/>
      <c r="G8" s="199"/>
      <c r="H8" s="199"/>
      <c r="I8" s="199"/>
      <c r="J8" s="199"/>
      <c r="N8" s="206"/>
      <c r="O8" s="206"/>
      <c r="P8" s="206"/>
      <c r="Q8" s="206"/>
      <c r="R8" s="209"/>
      <c r="S8" s="206"/>
      <c r="T8" s="206"/>
      <c r="U8" s="206"/>
      <c r="V8" s="206"/>
      <c r="W8" s="206"/>
    </row>
    <row r="9" spans="1:23" s="203" customFormat="1" ht="15.75">
      <c r="D9" s="341" t="s">
        <v>142</v>
      </c>
      <c r="E9" s="341"/>
      <c r="F9" s="341"/>
      <c r="G9" s="341"/>
      <c r="H9" s="341"/>
      <c r="I9" s="341"/>
      <c r="J9" s="341"/>
      <c r="K9" s="341"/>
      <c r="L9" s="209"/>
      <c r="M9" s="209"/>
      <c r="N9" s="208"/>
      <c r="O9" s="206"/>
      <c r="P9" s="206"/>
      <c r="Q9" s="206"/>
      <c r="R9" s="209"/>
      <c r="S9" s="206"/>
      <c r="T9" s="206"/>
      <c r="U9" s="206"/>
      <c r="V9" s="206"/>
      <c r="W9" s="206"/>
    </row>
    <row r="10" spans="1:23" ht="15.75">
      <c r="D10" s="343">
        <v>43779</v>
      </c>
      <c r="E10" s="343"/>
      <c r="F10" s="343"/>
      <c r="G10" s="343"/>
      <c r="H10" s="343"/>
      <c r="I10" s="343"/>
      <c r="J10" s="343"/>
      <c r="K10" s="343"/>
      <c r="L10" s="210"/>
      <c r="M10" s="210"/>
      <c r="N10" s="206"/>
      <c r="O10" s="206"/>
      <c r="P10" s="208"/>
      <c r="Q10" s="208"/>
      <c r="R10" s="209"/>
      <c r="S10" s="208"/>
      <c r="T10" s="208"/>
      <c r="U10" s="208"/>
      <c r="V10" s="208"/>
      <c r="W10" s="208"/>
    </row>
    <row r="12" spans="1:23" s="216" customFormat="1" ht="40.5" customHeight="1">
      <c r="A12" s="211" t="s">
        <v>97</v>
      </c>
      <c r="B12" s="211"/>
      <c r="C12" s="211" t="s">
        <v>4</v>
      </c>
      <c r="D12" s="212" t="s">
        <v>110</v>
      </c>
      <c r="E12" s="213" t="s">
        <v>124</v>
      </c>
      <c r="F12" s="214" t="s">
        <v>125</v>
      </c>
      <c r="G12" s="214" t="s">
        <v>126</v>
      </c>
      <c r="H12" s="344" t="s">
        <v>127</v>
      </c>
      <c r="I12" s="345"/>
      <c r="J12" s="346"/>
      <c r="K12" s="211" t="s">
        <v>128</v>
      </c>
      <c r="L12" s="215" t="s">
        <v>129</v>
      </c>
      <c r="M12" s="215" t="s">
        <v>130</v>
      </c>
      <c r="N12" s="211" t="s">
        <v>131</v>
      </c>
      <c r="Q12" s="217"/>
    </row>
    <row r="13" spans="1:23" s="216" customFormat="1" ht="6" customHeight="1" thickBot="1">
      <c r="D13" s="218"/>
      <c r="Q13" s="217"/>
    </row>
    <row r="14" spans="1:23" s="230" customFormat="1" ht="15" customHeight="1" thickBot="1">
      <c r="A14" s="66" t="s">
        <v>21</v>
      </c>
      <c r="B14" s="219"/>
      <c r="C14" s="220" t="s">
        <v>53</v>
      </c>
      <c r="D14" s="221" t="s">
        <v>54</v>
      </c>
      <c r="E14" s="222">
        <v>350</v>
      </c>
      <c r="F14" s="223">
        <v>430</v>
      </c>
      <c r="G14" s="224">
        <v>320</v>
      </c>
      <c r="H14" s="225">
        <v>2</v>
      </c>
      <c r="I14" s="223">
        <v>36</v>
      </c>
      <c r="J14" s="226">
        <v>10</v>
      </c>
      <c r="K14" s="227">
        <f t="shared" ref="K14:K34" si="0">ROUND((H14*60+I14+J14*0.01),0)+L14</f>
        <v>156</v>
      </c>
      <c r="L14" s="228"/>
      <c r="M14" s="228"/>
      <c r="N14" s="229">
        <f t="shared" ref="N14:N34" si="1">+(E14+F14+G14-K14*2)*2-M14</f>
        <v>1576</v>
      </c>
      <c r="P14" s="198"/>
      <c r="Q14" s="198"/>
      <c r="R14" s="198"/>
      <c r="S14" s="198"/>
    </row>
    <row r="15" spans="1:23" s="230" customFormat="1" ht="15" customHeight="1" thickBot="1">
      <c r="A15" s="66" t="s">
        <v>24</v>
      </c>
      <c r="B15" s="231"/>
      <c r="C15" s="232" t="s">
        <v>72</v>
      </c>
      <c r="D15" s="65" t="s">
        <v>54</v>
      </c>
      <c r="E15" s="233">
        <v>370</v>
      </c>
      <c r="F15" s="234">
        <v>280</v>
      </c>
      <c r="G15" s="235">
        <v>340</v>
      </c>
      <c r="H15" s="236">
        <v>2</v>
      </c>
      <c r="I15" s="234">
        <v>28</v>
      </c>
      <c r="J15" s="237">
        <v>68</v>
      </c>
      <c r="K15" s="238">
        <f t="shared" si="0"/>
        <v>149</v>
      </c>
      <c r="L15" s="239"/>
      <c r="M15" s="239"/>
      <c r="N15" s="240">
        <f t="shared" si="1"/>
        <v>1384</v>
      </c>
      <c r="P15" s="198"/>
      <c r="Q15" s="198"/>
      <c r="R15" s="198"/>
      <c r="S15" s="198"/>
    </row>
    <row r="16" spans="1:23" s="230" customFormat="1" ht="15" customHeight="1" thickBot="1">
      <c r="A16" s="66" t="s">
        <v>27</v>
      </c>
      <c r="B16" s="231"/>
      <c r="C16" s="232" t="s">
        <v>49</v>
      </c>
      <c r="D16" s="65" t="s">
        <v>105</v>
      </c>
      <c r="E16" s="233">
        <v>380</v>
      </c>
      <c r="F16" s="234">
        <v>285</v>
      </c>
      <c r="G16" s="235">
        <v>250</v>
      </c>
      <c r="H16" s="236">
        <v>3</v>
      </c>
      <c r="I16" s="234">
        <v>3</v>
      </c>
      <c r="J16" s="237">
        <v>35</v>
      </c>
      <c r="K16" s="238">
        <f t="shared" si="0"/>
        <v>183</v>
      </c>
      <c r="L16" s="239"/>
      <c r="M16" s="239"/>
      <c r="N16" s="240">
        <f t="shared" si="1"/>
        <v>1098</v>
      </c>
      <c r="P16" s="198"/>
      <c r="Q16" s="198"/>
      <c r="R16" s="198"/>
      <c r="S16" s="198"/>
    </row>
    <row r="17" spans="1:21" s="230" customFormat="1" ht="15" customHeight="1" thickBot="1">
      <c r="A17" s="66" t="s">
        <v>30</v>
      </c>
      <c r="B17" s="231"/>
      <c r="C17" s="232" t="s">
        <v>55</v>
      </c>
      <c r="D17" s="241" t="s">
        <v>56</v>
      </c>
      <c r="E17" s="233">
        <v>350</v>
      </c>
      <c r="F17" s="234">
        <v>240</v>
      </c>
      <c r="G17" s="235">
        <v>265</v>
      </c>
      <c r="H17" s="236">
        <v>2</v>
      </c>
      <c r="I17" s="234">
        <v>33</v>
      </c>
      <c r="J17" s="237">
        <v>38</v>
      </c>
      <c r="K17" s="238">
        <f t="shared" si="0"/>
        <v>153</v>
      </c>
      <c r="L17" s="239"/>
      <c r="M17" s="239"/>
      <c r="N17" s="240">
        <f t="shared" si="1"/>
        <v>1098</v>
      </c>
      <c r="P17" s="198"/>
      <c r="Q17" s="198"/>
      <c r="R17" s="198"/>
      <c r="S17" s="198"/>
    </row>
    <row r="18" spans="1:21" s="230" customFormat="1" ht="15" customHeight="1" thickBot="1">
      <c r="A18" s="66" t="s">
        <v>32</v>
      </c>
      <c r="B18" s="231"/>
      <c r="C18" s="232" t="s">
        <v>60</v>
      </c>
      <c r="D18" s="241" t="s">
        <v>59</v>
      </c>
      <c r="E18" s="233">
        <v>370</v>
      </c>
      <c r="F18" s="234">
        <v>350</v>
      </c>
      <c r="G18" s="235">
        <v>175</v>
      </c>
      <c r="H18" s="236">
        <v>3</v>
      </c>
      <c r="I18" s="234">
        <v>39</v>
      </c>
      <c r="J18" s="237">
        <v>90</v>
      </c>
      <c r="K18" s="238">
        <f t="shared" si="0"/>
        <v>220</v>
      </c>
      <c r="L18" s="239"/>
      <c r="M18" s="239"/>
      <c r="N18" s="240">
        <f t="shared" si="1"/>
        <v>910</v>
      </c>
      <c r="P18" s="198"/>
      <c r="Q18" s="198"/>
      <c r="R18" s="198"/>
    </row>
    <row r="19" spans="1:21" s="230" customFormat="1" ht="15" customHeight="1" thickBot="1">
      <c r="A19" s="66" t="s">
        <v>34</v>
      </c>
      <c r="B19" s="231"/>
      <c r="C19" s="232" t="s">
        <v>74</v>
      </c>
      <c r="D19" s="241" t="s">
        <v>56</v>
      </c>
      <c r="E19" s="233">
        <v>250</v>
      </c>
      <c r="F19" s="234">
        <v>310</v>
      </c>
      <c r="G19" s="235">
        <v>270</v>
      </c>
      <c r="H19" s="236">
        <v>3</v>
      </c>
      <c r="I19" s="234">
        <v>11</v>
      </c>
      <c r="J19" s="237">
        <v>31</v>
      </c>
      <c r="K19" s="238">
        <f t="shared" si="0"/>
        <v>191</v>
      </c>
      <c r="L19" s="239"/>
      <c r="M19" s="239"/>
      <c r="N19" s="240">
        <f t="shared" si="1"/>
        <v>896</v>
      </c>
      <c r="P19" s="198"/>
      <c r="Q19" s="198"/>
      <c r="R19" s="198"/>
    </row>
    <row r="20" spans="1:21" s="230" customFormat="1" ht="15" customHeight="1" thickBot="1">
      <c r="A20" s="66" t="s">
        <v>37</v>
      </c>
      <c r="B20" s="231"/>
      <c r="C20" s="232" t="s">
        <v>86</v>
      </c>
      <c r="D20" s="241" t="s">
        <v>23</v>
      </c>
      <c r="E20" s="233">
        <v>330</v>
      </c>
      <c r="F20" s="234">
        <v>170</v>
      </c>
      <c r="G20" s="235">
        <v>265</v>
      </c>
      <c r="H20" s="236">
        <v>2</v>
      </c>
      <c r="I20" s="234">
        <v>47</v>
      </c>
      <c r="J20" s="237">
        <v>13</v>
      </c>
      <c r="K20" s="238">
        <f t="shared" si="0"/>
        <v>167</v>
      </c>
      <c r="L20" s="239"/>
      <c r="M20" s="239"/>
      <c r="N20" s="240">
        <f t="shared" si="1"/>
        <v>862</v>
      </c>
      <c r="O20" s="198"/>
      <c r="P20" s="198"/>
      <c r="Q20" s="198"/>
      <c r="R20" s="198"/>
      <c r="S20" s="198"/>
    </row>
    <row r="21" spans="1:21" ht="15" customHeight="1" thickBot="1">
      <c r="A21" s="66" t="s">
        <v>40</v>
      </c>
      <c r="B21" s="231"/>
      <c r="C21" s="232" t="s">
        <v>63</v>
      </c>
      <c r="D21" s="241" t="s">
        <v>64</v>
      </c>
      <c r="E21" s="233">
        <v>210</v>
      </c>
      <c r="F21" s="234">
        <v>380</v>
      </c>
      <c r="G21" s="235">
        <v>175</v>
      </c>
      <c r="H21" s="236">
        <v>3</v>
      </c>
      <c r="I21" s="234">
        <v>1</v>
      </c>
      <c r="J21" s="237">
        <v>40</v>
      </c>
      <c r="K21" s="238">
        <f t="shared" si="0"/>
        <v>181</v>
      </c>
      <c r="L21" s="239"/>
      <c r="M21" s="239"/>
      <c r="N21" s="240">
        <f t="shared" si="1"/>
        <v>806</v>
      </c>
    </row>
    <row r="22" spans="1:21" ht="15" customHeight="1" thickBot="1">
      <c r="A22" s="66" t="s">
        <v>62</v>
      </c>
      <c r="B22" s="231"/>
      <c r="C22" s="232" t="s">
        <v>70</v>
      </c>
      <c r="D22" s="241" t="s">
        <v>23</v>
      </c>
      <c r="E22" s="233">
        <v>130</v>
      </c>
      <c r="F22" s="234">
        <v>350</v>
      </c>
      <c r="G22" s="235">
        <v>225</v>
      </c>
      <c r="H22" s="236">
        <v>2</v>
      </c>
      <c r="I22" s="234">
        <v>39</v>
      </c>
      <c r="J22" s="237">
        <v>13</v>
      </c>
      <c r="K22" s="238">
        <f t="shared" si="0"/>
        <v>159</v>
      </c>
      <c r="L22" s="239"/>
      <c r="M22" s="239"/>
      <c r="N22" s="240">
        <f t="shared" si="1"/>
        <v>774</v>
      </c>
    </row>
    <row r="23" spans="1:21" ht="15" customHeight="1" thickBot="1">
      <c r="A23" s="66" t="s">
        <v>65</v>
      </c>
      <c r="B23" s="231"/>
      <c r="C23" s="232" t="s">
        <v>68</v>
      </c>
      <c r="D23" s="241" t="s">
        <v>29</v>
      </c>
      <c r="E23" s="233">
        <v>255</v>
      </c>
      <c r="F23" s="234">
        <v>260</v>
      </c>
      <c r="G23" s="235">
        <v>225</v>
      </c>
      <c r="H23" s="236">
        <v>3</v>
      </c>
      <c r="I23" s="234">
        <v>13</v>
      </c>
      <c r="J23" s="237">
        <v>30</v>
      </c>
      <c r="K23" s="238">
        <f t="shared" si="0"/>
        <v>193</v>
      </c>
      <c r="L23" s="239"/>
      <c r="M23" s="239"/>
      <c r="N23" s="240">
        <f t="shared" si="1"/>
        <v>708</v>
      </c>
    </row>
    <row r="24" spans="1:21" ht="15" customHeight="1" thickBot="1">
      <c r="A24" s="66" t="s">
        <v>67</v>
      </c>
      <c r="B24" s="231"/>
      <c r="C24" s="232" t="s">
        <v>61</v>
      </c>
      <c r="D24" s="65" t="s">
        <v>52</v>
      </c>
      <c r="E24" s="233">
        <v>230</v>
      </c>
      <c r="F24" s="234">
        <v>195</v>
      </c>
      <c r="G24" s="235">
        <v>260</v>
      </c>
      <c r="H24" s="236">
        <v>2</v>
      </c>
      <c r="I24" s="234">
        <v>56</v>
      </c>
      <c r="J24" s="237">
        <v>59</v>
      </c>
      <c r="K24" s="238">
        <f t="shared" si="0"/>
        <v>177</v>
      </c>
      <c r="L24" s="239"/>
      <c r="M24" s="239"/>
      <c r="N24" s="240">
        <f t="shared" si="1"/>
        <v>662</v>
      </c>
    </row>
    <row r="25" spans="1:21" ht="15" customHeight="1" thickBot="1">
      <c r="A25" s="66" t="s">
        <v>69</v>
      </c>
      <c r="B25" s="231"/>
      <c r="C25" s="232" t="s">
        <v>57</v>
      </c>
      <c r="D25" s="65" t="s">
        <v>105</v>
      </c>
      <c r="E25" s="233">
        <v>330</v>
      </c>
      <c r="F25" s="234">
        <v>150</v>
      </c>
      <c r="G25" s="235">
        <v>120</v>
      </c>
      <c r="H25" s="236">
        <v>3</v>
      </c>
      <c r="I25" s="234">
        <v>18</v>
      </c>
      <c r="J25" s="237">
        <v>58</v>
      </c>
      <c r="K25" s="238">
        <f t="shared" si="0"/>
        <v>199</v>
      </c>
      <c r="L25" s="239"/>
      <c r="M25" s="239"/>
      <c r="N25" s="240">
        <f t="shared" si="1"/>
        <v>404</v>
      </c>
    </row>
    <row r="26" spans="1:21" s="230" customFormat="1" ht="15" customHeight="1" thickBot="1">
      <c r="A26" s="66" t="s">
        <v>71</v>
      </c>
      <c r="B26" s="231"/>
      <c r="C26" s="232" t="s">
        <v>51</v>
      </c>
      <c r="D26" s="65" t="s">
        <v>52</v>
      </c>
      <c r="E26" s="233">
        <v>260</v>
      </c>
      <c r="F26" s="234">
        <v>280</v>
      </c>
      <c r="G26" s="235">
        <v>0</v>
      </c>
      <c r="H26" s="236">
        <v>2</v>
      </c>
      <c r="I26" s="234">
        <v>53</v>
      </c>
      <c r="J26" s="237">
        <v>9</v>
      </c>
      <c r="K26" s="238">
        <f t="shared" si="0"/>
        <v>173</v>
      </c>
      <c r="L26" s="239"/>
      <c r="M26" s="239"/>
      <c r="N26" s="240">
        <f t="shared" si="1"/>
        <v>388</v>
      </c>
      <c r="O26" s="198"/>
      <c r="P26" s="198"/>
      <c r="U26" s="198"/>
    </row>
    <row r="27" spans="1:21" s="230" customFormat="1" ht="15" customHeight="1" thickBot="1">
      <c r="A27" s="66" t="s">
        <v>73</v>
      </c>
      <c r="B27" s="231"/>
      <c r="C27" s="232" t="s">
        <v>94</v>
      </c>
      <c r="D27" s="65" t="s">
        <v>29</v>
      </c>
      <c r="E27" s="233">
        <v>230</v>
      </c>
      <c r="F27" s="234">
        <v>115</v>
      </c>
      <c r="G27" s="235">
        <v>195</v>
      </c>
      <c r="H27" s="236">
        <v>3</v>
      </c>
      <c r="I27" s="234">
        <v>8</v>
      </c>
      <c r="J27" s="237">
        <v>43</v>
      </c>
      <c r="K27" s="238">
        <f t="shared" si="0"/>
        <v>188</v>
      </c>
      <c r="L27" s="239"/>
      <c r="M27" s="239"/>
      <c r="N27" s="240">
        <f t="shared" si="1"/>
        <v>328</v>
      </c>
      <c r="O27" s="198"/>
      <c r="P27" s="198"/>
      <c r="U27" s="198"/>
    </row>
    <row r="28" spans="1:21" s="230" customFormat="1" ht="15" customHeight="1" thickBot="1">
      <c r="A28" s="66" t="s">
        <v>75</v>
      </c>
      <c r="B28" s="231"/>
      <c r="C28" s="232" t="s">
        <v>66</v>
      </c>
      <c r="D28" s="241" t="s">
        <v>56</v>
      </c>
      <c r="E28" s="233">
        <v>285</v>
      </c>
      <c r="F28" s="234">
        <v>215</v>
      </c>
      <c r="G28" s="235">
        <v>0</v>
      </c>
      <c r="H28" s="236">
        <v>2</v>
      </c>
      <c r="I28" s="234">
        <v>49</v>
      </c>
      <c r="J28" s="237">
        <v>50</v>
      </c>
      <c r="K28" s="238">
        <f t="shared" si="0"/>
        <v>170</v>
      </c>
      <c r="L28" s="239"/>
      <c r="M28" s="239"/>
      <c r="N28" s="240">
        <f t="shared" si="1"/>
        <v>320</v>
      </c>
      <c r="O28" s="198"/>
      <c r="P28" s="198"/>
      <c r="U28" s="198"/>
    </row>
    <row r="29" spans="1:21" s="230" customFormat="1" ht="15" customHeight="1" thickBot="1">
      <c r="A29" s="66" t="s">
        <v>77</v>
      </c>
      <c r="B29" s="231"/>
      <c r="C29" s="232" t="s">
        <v>58</v>
      </c>
      <c r="D29" s="241" t="s">
        <v>59</v>
      </c>
      <c r="E29" s="233">
        <v>240</v>
      </c>
      <c r="F29" s="234">
        <v>185</v>
      </c>
      <c r="G29" s="235">
        <v>100</v>
      </c>
      <c r="H29" s="236">
        <v>3</v>
      </c>
      <c r="I29" s="234">
        <v>13</v>
      </c>
      <c r="J29" s="237">
        <v>84</v>
      </c>
      <c r="K29" s="238">
        <f t="shared" si="0"/>
        <v>194</v>
      </c>
      <c r="L29" s="239"/>
      <c r="M29" s="239"/>
      <c r="N29" s="240">
        <f t="shared" si="1"/>
        <v>274</v>
      </c>
      <c r="O29" s="198"/>
      <c r="P29" s="198"/>
      <c r="U29" s="198"/>
    </row>
    <row r="30" spans="1:21" s="230" customFormat="1" ht="15" customHeight="1" thickBot="1">
      <c r="A30" s="66" t="s">
        <v>79</v>
      </c>
      <c r="B30" s="231"/>
      <c r="C30" s="232" t="s">
        <v>82</v>
      </c>
      <c r="D30" s="241" t="s">
        <v>105</v>
      </c>
      <c r="E30" s="233">
        <v>205</v>
      </c>
      <c r="F30" s="234">
        <v>245</v>
      </c>
      <c r="G30" s="235">
        <v>0</v>
      </c>
      <c r="H30" s="236">
        <v>2</v>
      </c>
      <c r="I30" s="234">
        <v>41</v>
      </c>
      <c r="J30" s="237">
        <v>91</v>
      </c>
      <c r="K30" s="238">
        <f t="shared" si="0"/>
        <v>162</v>
      </c>
      <c r="L30" s="239"/>
      <c r="M30" s="239"/>
      <c r="N30" s="240">
        <f t="shared" si="1"/>
        <v>252</v>
      </c>
      <c r="O30" s="198"/>
      <c r="P30" s="198"/>
      <c r="U30" s="198"/>
    </row>
    <row r="31" spans="1:21" s="230" customFormat="1" ht="15" customHeight="1" thickBot="1">
      <c r="A31" s="66" t="s">
        <v>81</v>
      </c>
      <c r="B31" s="231"/>
      <c r="C31" s="232" t="s">
        <v>118</v>
      </c>
      <c r="D31" s="65" t="s">
        <v>54</v>
      </c>
      <c r="E31" s="233">
        <v>155</v>
      </c>
      <c r="F31" s="234">
        <v>110</v>
      </c>
      <c r="G31" s="235">
        <v>205</v>
      </c>
      <c r="H31" s="236">
        <v>3</v>
      </c>
      <c r="I31" s="234">
        <v>20</v>
      </c>
      <c r="J31" s="237">
        <v>16</v>
      </c>
      <c r="K31" s="238">
        <f t="shared" si="0"/>
        <v>200</v>
      </c>
      <c r="L31" s="239"/>
      <c r="M31" s="239"/>
      <c r="N31" s="240">
        <f t="shared" si="1"/>
        <v>140</v>
      </c>
      <c r="O31" s="198"/>
      <c r="P31" s="198"/>
      <c r="U31" s="198"/>
    </row>
    <row r="32" spans="1:21" s="230" customFormat="1" ht="15" customHeight="1" thickBot="1">
      <c r="A32" s="66" t="s">
        <v>83</v>
      </c>
      <c r="B32" s="231"/>
      <c r="C32" s="242" t="s">
        <v>84</v>
      </c>
      <c r="D32" s="243" t="s">
        <v>29</v>
      </c>
      <c r="E32" s="233">
        <v>125</v>
      </c>
      <c r="F32" s="234">
        <v>130</v>
      </c>
      <c r="G32" s="235">
        <v>0</v>
      </c>
      <c r="H32" s="236">
        <v>3</v>
      </c>
      <c r="I32" s="234">
        <v>42</v>
      </c>
      <c r="J32" s="237">
        <v>81</v>
      </c>
      <c r="K32" s="238">
        <f t="shared" si="0"/>
        <v>223</v>
      </c>
      <c r="L32" s="239"/>
      <c r="M32" s="239"/>
      <c r="N32" s="240">
        <f t="shared" si="1"/>
        <v>-382</v>
      </c>
      <c r="O32" s="198"/>
      <c r="P32" s="198"/>
      <c r="U32" s="198"/>
    </row>
    <row r="33" spans="1:21" s="230" customFormat="1" ht="15" customHeight="1" thickBot="1">
      <c r="A33" s="66" t="s">
        <v>85</v>
      </c>
      <c r="B33" s="231"/>
      <c r="C33" s="232" t="s">
        <v>78</v>
      </c>
      <c r="D33" s="241" t="s">
        <v>29</v>
      </c>
      <c r="E33" s="233">
        <v>145</v>
      </c>
      <c r="F33" s="234">
        <v>0</v>
      </c>
      <c r="G33" s="235">
        <v>0</v>
      </c>
      <c r="H33" s="236">
        <v>3</v>
      </c>
      <c r="I33" s="234">
        <v>3</v>
      </c>
      <c r="J33" s="237">
        <v>22</v>
      </c>
      <c r="K33" s="238">
        <f t="shared" si="0"/>
        <v>183</v>
      </c>
      <c r="L33" s="239"/>
      <c r="M33" s="239"/>
      <c r="N33" s="240">
        <f t="shared" si="1"/>
        <v>-442</v>
      </c>
      <c r="O33" s="198"/>
      <c r="P33" s="198"/>
      <c r="U33" s="198"/>
    </row>
    <row r="34" spans="1:21" s="230" customFormat="1" ht="15" customHeight="1" thickBot="1">
      <c r="A34" s="66" t="s">
        <v>87</v>
      </c>
      <c r="B34" s="231"/>
      <c r="C34" s="232" t="s">
        <v>90</v>
      </c>
      <c r="D34" s="241" t="s">
        <v>56</v>
      </c>
      <c r="E34" s="233">
        <v>0</v>
      </c>
      <c r="F34" s="234">
        <v>0</v>
      </c>
      <c r="G34" s="235">
        <v>0</v>
      </c>
      <c r="H34" s="236">
        <v>1</v>
      </c>
      <c r="I34" s="234">
        <v>56</v>
      </c>
      <c r="J34" s="237">
        <v>84</v>
      </c>
      <c r="K34" s="238">
        <f t="shared" si="0"/>
        <v>117</v>
      </c>
      <c r="L34" s="239"/>
      <c r="M34" s="239"/>
      <c r="N34" s="240">
        <f t="shared" si="1"/>
        <v>-468</v>
      </c>
      <c r="O34" s="198"/>
      <c r="P34" s="198"/>
      <c r="U34" s="198"/>
    </row>
    <row r="35" spans="1:21" s="230" customFormat="1" ht="15" customHeight="1" thickBot="1">
      <c r="A35" s="66" t="s">
        <v>132</v>
      </c>
      <c r="B35" s="244"/>
      <c r="C35" s="245" t="s">
        <v>119</v>
      </c>
      <c r="D35" s="246" t="s">
        <v>39</v>
      </c>
      <c r="E35" s="247"/>
      <c r="F35" s="248"/>
      <c r="G35" s="249"/>
      <c r="H35" s="250"/>
      <c r="I35" s="248"/>
      <c r="J35" s="251"/>
      <c r="K35" s="252"/>
      <c r="L35" s="253"/>
      <c r="M35" s="253"/>
      <c r="N35" s="254"/>
    </row>
    <row r="36" spans="1:21" s="230" customFormat="1" ht="20.100000000000001" customHeight="1">
      <c r="A36" s="163"/>
      <c r="B36" s="231"/>
      <c r="C36" s="255"/>
      <c r="D36" s="256"/>
      <c r="E36" s="257"/>
      <c r="F36" s="257"/>
      <c r="G36" s="257"/>
      <c r="H36" s="257"/>
      <c r="I36" s="257"/>
      <c r="J36" s="257"/>
      <c r="K36" s="258"/>
      <c r="L36" s="259"/>
      <c r="M36" s="259"/>
      <c r="N36" s="260"/>
    </row>
    <row r="37" spans="1:21" s="230" customFormat="1" ht="20.100000000000001" customHeight="1">
      <c r="A37" s="22"/>
      <c r="B37" s="231"/>
      <c r="C37" s="84" t="s">
        <v>42</v>
      </c>
      <c r="D37" s="80" t="s">
        <v>43</v>
      </c>
      <c r="E37" s="333"/>
      <c r="F37" s="340"/>
      <c r="G37" s="340"/>
      <c r="H37" s="47"/>
      <c r="I37" s="47"/>
      <c r="J37" s="47"/>
      <c r="K37" s="47"/>
      <c r="L37" s="47"/>
      <c r="M37" s="47"/>
      <c r="N37" s="22"/>
    </row>
    <row r="38" spans="1:21" s="230" customFormat="1" ht="20.100000000000001" customHeight="1">
      <c r="A38" s="262"/>
      <c r="B38" s="231"/>
      <c r="C38" s="22" t="s">
        <v>136</v>
      </c>
      <c r="D38" s="22" t="s">
        <v>134</v>
      </c>
    </row>
    <row r="39" spans="1:21" s="230" customFormat="1" ht="20.100000000000001" customHeight="1">
      <c r="A39" s="262"/>
      <c r="B39" s="231"/>
    </row>
    <row r="40" spans="1:21" s="230" customFormat="1" ht="20.100000000000001" customHeight="1">
      <c r="A40" s="262"/>
      <c r="B40" s="231"/>
    </row>
    <row r="41" spans="1:21" s="230" customFormat="1" ht="20.100000000000001" customHeight="1">
      <c r="A41" s="262"/>
      <c r="B41" s="231"/>
    </row>
    <row r="42" spans="1:21" s="230" customFormat="1" ht="20.100000000000001" customHeight="1">
      <c r="A42" s="262"/>
      <c r="B42" s="231"/>
    </row>
    <row r="43" spans="1:21" s="230" customFormat="1" ht="20.100000000000001" customHeight="1">
      <c r="A43" s="262"/>
      <c r="B43" s="231"/>
    </row>
    <row r="44" spans="1:21" s="230" customFormat="1" ht="20.100000000000001" customHeight="1">
      <c r="A44" s="262"/>
      <c r="B44" s="231"/>
    </row>
    <row r="45" spans="1:21" s="230" customFormat="1" ht="20.100000000000001" customHeight="1">
      <c r="A45" s="262"/>
      <c r="B45" s="231"/>
    </row>
    <row r="46" spans="1:21" s="230" customFormat="1" ht="20.100000000000001" customHeight="1">
      <c r="A46" s="262"/>
      <c r="B46" s="231"/>
    </row>
    <row r="47" spans="1:21" s="230" customFormat="1" ht="20.100000000000001" customHeight="1">
      <c r="A47" s="262"/>
      <c r="B47" s="231"/>
    </row>
    <row r="48" spans="1:21" s="230" customFormat="1" ht="20.100000000000001" customHeight="1">
      <c r="A48" s="262"/>
      <c r="B48" s="231"/>
    </row>
    <row r="49" spans="1:256" s="230" customFormat="1" ht="20.100000000000001" customHeight="1">
      <c r="A49" s="262"/>
      <c r="B49" s="231"/>
    </row>
    <row r="50" spans="1:256" s="230" customFormat="1" ht="20.100000000000001" customHeight="1">
      <c r="A50" s="262"/>
      <c r="B50" s="231"/>
    </row>
    <row r="51" spans="1:256" s="230" customFormat="1" ht="20.100000000000001" customHeight="1">
      <c r="A51" s="262"/>
      <c r="B51" s="262"/>
    </row>
    <row r="52" spans="1:256" s="230" customFormat="1" ht="20.100000000000001" customHeight="1">
      <c r="A52" s="262"/>
      <c r="B52" s="79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2"/>
      <c r="IB52" s="22"/>
      <c r="IC52" s="22"/>
      <c r="ID52" s="22"/>
      <c r="IE52" s="22"/>
      <c r="IF52" s="22"/>
      <c r="IG52" s="22"/>
      <c r="IH52" s="22"/>
      <c r="II52" s="22"/>
      <c r="IJ52" s="22"/>
      <c r="IK52" s="22"/>
      <c r="IL52" s="22"/>
      <c r="IM52" s="22"/>
      <c r="IN52" s="22"/>
      <c r="IO52" s="22"/>
      <c r="IP52" s="22"/>
      <c r="IQ52" s="22"/>
      <c r="IR52" s="22"/>
      <c r="IS52" s="22"/>
      <c r="IT52" s="22"/>
      <c r="IU52" s="22"/>
      <c r="IV52" s="22"/>
    </row>
    <row r="53" spans="1:256" s="230" customFormat="1" ht="20.100000000000001" customHeight="1">
      <c r="A53" s="262"/>
      <c r="B53" s="79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  <c r="IQ53" s="22"/>
      <c r="IR53" s="22"/>
      <c r="IS53" s="22"/>
      <c r="IT53" s="22"/>
      <c r="IU53" s="22"/>
      <c r="IV53" s="22"/>
    </row>
    <row r="54" spans="1:256" s="230" customFormat="1" ht="20.100000000000001" customHeight="1">
      <c r="A54" s="262"/>
      <c r="B54" s="262"/>
    </row>
    <row r="55" spans="1:256" s="230" customFormat="1" ht="20.100000000000001" customHeight="1">
      <c r="A55" s="262"/>
      <c r="B55" s="262"/>
    </row>
    <row r="56" spans="1:256" s="230" customFormat="1" ht="20.100000000000001" customHeight="1">
      <c r="A56" s="262"/>
      <c r="B56" s="262"/>
    </row>
    <row r="57" spans="1:256" s="230" customFormat="1">
      <c r="A57" s="262"/>
      <c r="B57" s="262"/>
    </row>
    <row r="58" spans="1:256" s="230" customFormat="1">
      <c r="A58" s="262"/>
      <c r="B58" s="262"/>
    </row>
    <row r="59" spans="1:256" s="230" customFormat="1">
      <c r="A59" s="198"/>
      <c r="B59" s="262"/>
      <c r="C59" s="198"/>
      <c r="D59" s="198"/>
      <c r="E59" s="198"/>
      <c r="F59" s="198"/>
      <c r="G59" s="198"/>
      <c r="H59" s="198"/>
      <c r="I59" s="198"/>
      <c r="J59" s="198"/>
      <c r="K59" s="198"/>
      <c r="L59" s="198"/>
      <c r="M59" s="198"/>
      <c r="N59" s="198"/>
    </row>
    <row r="60" spans="1:256" s="230" customFormat="1">
      <c r="A60" s="198"/>
      <c r="B60" s="262"/>
      <c r="C60" s="198"/>
      <c r="D60" s="198"/>
      <c r="E60" s="198"/>
      <c r="F60" s="198"/>
      <c r="G60" s="198"/>
      <c r="H60" s="198"/>
      <c r="I60" s="198"/>
      <c r="J60" s="198"/>
      <c r="K60" s="198"/>
      <c r="L60" s="198"/>
      <c r="M60" s="198"/>
      <c r="N60" s="198"/>
    </row>
    <row r="61" spans="1:256" s="230" customFormat="1">
      <c r="A61" s="198"/>
      <c r="B61" s="262"/>
      <c r="C61" s="198"/>
      <c r="D61" s="198"/>
      <c r="E61" s="198"/>
      <c r="F61" s="198"/>
      <c r="G61" s="198"/>
      <c r="H61" s="198"/>
      <c r="I61" s="198"/>
      <c r="J61" s="198"/>
      <c r="K61" s="198"/>
      <c r="L61" s="198"/>
      <c r="M61" s="198"/>
      <c r="N61" s="198"/>
    </row>
    <row r="62" spans="1:256" s="230" customFormat="1">
      <c r="A62" s="198"/>
      <c r="B62" s="262"/>
      <c r="C62" s="198"/>
      <c r="D62" s="198"/>
      <c r="E62" s="198"/>
      <c r="F62" s="198"/>
      <c r="G62" s="198"/>
      <c r="H62" s="198"/>
      <c r="I62" s="198"/>
      <c r="J62" s="198"/>
      <c r="K62" s="198"/>
      <c r="L62" s="198"/>
      <c r="M62" s="198"/>
      <c r="N62" s="198"/>
    </row>
    <row r="63" spans="1:256" s="230" customFormat="1">
      <c r="A63" s="198"/>
      <c r="B63" s="262"/>
      <c r="C63" s="198"/>
      <c r="D63" s="198"/>
      <c r="E63" s="198"/>
      <c r="F63" s="198"/>
      <c r="G63" s="198"/>
      <c r="H63" s="198"/>
      <c r="I63" s="198"/>
      <c r="J63" s="198"/>
      <c r="K63" s="198"/>
      <c r="L63" s="198"/>
      <c r="M63" s="198"/>
      <c r="N63" s="198"/>
    </row>
    <row r="64" spans="1:256" s="230" customFormat="1">
      <c r="A64" s="198"/>
      <c r="B64" s="262"/>
      <c r="C64" s="198"/>
      <c r="D64" s="198"/>
      <c r="E64" s="198"/>
      <c r="F64" s="198"/>
      <c r="G64" s="198"/>
      <c r="H64" s="198"/>
      <c r="I64" s="198"/>
      <c r="J64" s="198"/>
      <c r="K64" s="198"/>
      <c r="L64" s="198"/>
      <c r="M64" s="198"/>
      <c r="N64" s="198"/>
    </row>
    <row r="65" spans="1:14" s="230" customFormat="1">
      <c r="A65" s="198"/>
      <c r="B65" s="262"/>
      <c r="C65" s="198"/>
      <c r="D65" s="198"/>
      <c r="E65" s="198"/>
      <c r="F65" s="198"/>
      <c r="G65" s="198"/>
      <c r="H65" s="198"/>
      <c r="I65" s="198"/>
      <c r="J65" s="198"/>
      <c r="K65" s="198"/>
      <c r="L65" s="198"/>
      <c r="M65" s="198"/>
      <c r="N65" s="198"/>
    </row>
    <row r="66" spans="1:14" s="230" customFormat="1">
      <c r="A66" s="198"/>
      <c r="B66" s="262"/>
      <c r="C66" s="198"/>
      <c r="D66" s="198"/>
      <c r="E66" s="198"/>
      <c r="F66" s="198"/>
      <c r="G66" s="198"/>
      <c r="H66" s="198"/>
      <c r="I66" s="198"/>
      <c r="J66" s="198"/>
      <c r="K66" s="198"/>
      <c r="L66" s="198"/>
      <c r="M66" s="198"/>
      <c r="N66" s="198"/>
    </row>
    <row r="67" spans="1:14" s="230" customFormat="1">
      <c r="A67" s="198"/>
      <c r="B67" s="262"/>
      <c r="C67" s="198"/>
      <c r="D67" s="198"/>
      <c r="E67" s="198"/>
      <c r="F67" s="198"/>
      <c r="G67" s="198"/>
      <c r="H67" s="198"/>
      <c r="I67" s="198"/>
      <c r="J67" s="198"/>
      <c r="K67" s="198"/>
      <c r="L67" s="198"/>
      <c r="M67" s="198"/>
      <c r="N67" s="198"/>
    </row>
    <row r="68" spans="1:14" s="230" customFormat="1">
      <c r="A68" s="198"/>
      <c r="B68" s="262"/>
      <c r="C68" s="198"/>
      <c r="D68" s="198"/>
      <c r="E68" s="198"/>
      <c r="F68" s="198"/>
      <c r="G68" s="198"/>
      <c r="H68" s="198"/>
      <c r="I68" s="198"/>
      <c r="J68" s="198"/>
      <c r="K68" s="198"/>
      <c r="L68" s="198"/>
      <c r="M68" s="198"/>
      <c r="N68" s="198"/>
    </row>
    <row r="69" spans="1:14" s="230" customFormat="1">
      <c r="A69" s="198"/>
      <c r="B69" s="262"/>
      <c r="C69" s="198"/>
      <c r="D69" s="198"/>
      <c r="E69" s="198"/>
      <c r="F69" s="198"/>
      <c r="G69" s="198"/>
      <c r="H69" s="198"/>
      <c r="I69" s="198"/>
      <c r="J69" s="198"/>
      <c r="K69" s="198"/>
      <c r="L69" s="198"/>
      <c r="M69" s="198"/>
      <c r="N69" s="198"/>
    </row>
    <row r="70" spans="1:14" s="230" customFormat="1">
      <c r="A70" s="198"/>
      <c r="B70" s="262"/>
      <c r="C70" s="198"/>
      <c r="D70" s="198"/>
      <c r="E70" s="198"/>
      <c r="F70" s="198"/>
      <c r="G70" s="198"/>
      <c r="H70" s="198"/>
      <c r="I70" s="198"/>
      <c r="J70" s="198"/>
      <c r="K70" s="198"/>
      <c r="L70" s="198"/>
      <c r="M70" s="198"/>
      <c r="N70" s="198"/>
    </row>
    <row r="71" spans="1:14" s="230" customFormat="1">
      <c r="A71" s="198"/>
      <c r="B71" s="262"/>
      <c r="C71" s="198"/>
      <c r="D71" s="198"/>
      <c r="E71" s="198"/>
      <c r="F71" s="198"/>
      <c r="G71" s="198"/>
      <c r="H71" s="198"/>
      <c r="I71" s="198"/>
      <c r="J71" s="198"/>
      <c r="K71" s="198"/>
      <c r="L71" s="198"/>
      <c r="M71" s="198"/>
      <c r="N71" s="198"/>
    </row>
    <row r="72" spans="1:14" s="230" customFormat="1">
      <c r="A72" s="198"/>
      <c r="B72" s="262"/>
      <c r="C72" s="198"/>
      <c r="D72" s="198"/>
      <c r="E72" s="198"/>
      <c r="F72" s="198"/>
      <c r="G72" s="198"/>
      <c r="H72" s="198"/>
      <c r="I72" s="198"/>
      <c r="J72" s="198"/>
      <c r="K72" s="198"/>
      <c r="L72" s="198"/>
      <c r="M72" s="198"/>
      <c r="N72" s="198"/>
    </row>
    <row r="73" spans="1:14" s="230" customFormat="1">
      <c r="A73" s="198"/>
      <c r="B73" s="262"/>
      <c r="C73" s="198"/>
      <c r="D73" s="198"/>
      <c r="E73" s="198"/>
      <c r="F73" s="198"/>
      <c r="G73" s="198"/>
      <c r="H73" s="198"/>
      <c r="I73" s="198"/>
      <c r="J73" s="198"/>
      <c r="K73" s="198"/>
      <c r="L73" s="198"/>
      <c r="M73" s="198"/>
      <c r="N73" s="198"/>
    </row>
    <row r="74" spans="1:14" s="230" customFormat="1">
      <c r="A74" s="198"/>
      <c r="B74" s="262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</row>
    <row r="75" spans="1:14" s="230" customFormat="1">
      <c r="A75" s="198"/>
      <c r="B75" s="262"/>
      <c r="C75" s="198"/>
      <c r="D75" s="198"/>
      <c r="E75" s="198"/>
      <c r="F75" s="198"/>
      <c r="G75" s="198"/>
      <c r="H75" s="198"/>
      <c r="I75" s="198"/>
      <c r="J75" s="198"/>
      <c r="K75" s="198"/>
      <c r="L75" s="198"/>
      <c r="M75" s="198"/>
      <c r="N75" s="198"/>
    </row>
  </sheetData>
  <mergeCells count="6">
    <mergeCell ref="E37:G37"/>
    <mergeCell ref="D6:K6"/>
    <mergeCell ref="D7:K7"/>
    <mergeCell ref="D9:K9"/>
    <mergeCell ref="D10:K10"/>
    <mergeCell ref="H12:J12"/>
  </mergeCells>
  <dataValidations count="1">
    <dataValidation type="list" allowBlank="1" showInputMessage="1" showErrorMessage="1" sqref="E36:G36">
      <formula1>"0,150,155,160,165,170,175,180,185,190,195,200,205,210,215,220,225,230,235,240,245,250,255,260,265,270,275,280,285,290,295,300,310,320,330,340,350,360,370,380,390,400,410,420,430,440,450,460"</formula1>
    </dataValidation>
  </dataValidations>
  <pageMargins left="0.7" right="0.7" top="0.75" bottom="0.75" header="0.3" footer="0.3"/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IV41"/>
  <sheetViews>
    <sheetView workbookViewId="0">
      <selection activeCell="D5" sqref="D5"/>
    </sheetView>
  </sheetViews>
  <sheetFormatPr defaultColWidth="6.42578125" defaultRowHeight="15"/>
  <cols>
    <col min="1" max="1" width="5" style="198" customWidth="1"/>
    <col min="2" max="2" width="1" style="198" customWidth="1"/>
    <col min="3" max="3" width="28.28515625" style="198" customWidth="1"/>
    <col min="4" max="4" width="29.7109375" style="198" customWidth="1"/>
    <col min="5" max="9" width="6.140625" style="198" customWidth="1"/>
    <col min="10" max="10" width="6.42578125" style="198" customWidth="1"/>
    <col min="11" max="11" width="9.85546875" style="198" customWidth="1"/>
    <col min="12" max="13" width="9.28515625" style="198" customWidth="1"/>
    <col min="14" max="15" width="10.7109375" style="198" customWidth="1"/>
    <col min="16" max="16" width="19.42578125" style="198" customWidth="1"/>
    <col min="17" max="16384" width="6.42578125" style="198"/>
  </cols>
  <sheetData>
    <row r="2" spans="1:23" ht="18">
      <c r="D2" s="199"/>
      <c r="E2" s="200"/>
      <c r="F2" s="200"/>
      <c r="G2" s="200"/>
      <c r="H2" s="200"/>
      <c r="I2" s="200"/>
      <c r="J2" s="200"/>
      <c r="K2" s="200"/>
    </row>
    <row r="3" spans="1:23">
      <c r="D3" s="201"/>
      <c r="H3" s="202"/>
      <c r="R3" s="202"/>
      <c r="S3" s="202"/>
    </row>
    <row r="4" spans="1:23" s="203" customFormat="1">
      <c r="D4" s="202"/>
      <c r="E4" s="198"/>
      <c r="F4" s="198"/>
      <c r="G4" s="198"/>
    </row>
    <row r="5" spans="1:23" s="203" customFormat="1" ht="18" customHeight="1">
      <c r="D5" s="204"/>
      <c r="E5" s="204"/>
      <c r="F5" s="204"/>
      <c r="G5" s="204"/>
      <c r="H5" s="204"/>
      <c r="I5" s="204"/>
      <c r="J5" s="204"/>
      <c r="K5" s="204"/>
      <c r="L5" s="205"/>
      <c r="M5" s="205"/>
      <c r="O5" s="206"/>
      <c r="P5" s="206"/>
      <c r="Q5" s="206"/>
      <c r="R5" s="206"/>
      <c r="S5" s="206"/>
      <c r="T5" s="206"/>
      <c r="U5" s="206"/>
      <c r="V5" s="206"/>
      <c r="W5" s="206"/>
    </row>
    <row r="6" spans="1:23" s="203" customFormat="1" ht="15.75">
      <c r="D6" s="341" t="s">
        <v>123</v>
      </c>
      <c r="E6" s="340"/>
      <c r="F6" s="340"/>
      <c r="G6" s="340"/>
      <c r="H6" s="340"/>
      <c r="I6" s="340"/>
      <c r="J6" s="340"/>
      <c r="K6" s="340"/>
      <c r="L6" s="207"/>
      <c r="M6" s="207"/>
      <c r="N6" s="207"/>
      <c r="O6" s="206"/>
      <c r="P6" s="206"/>
      <c r="Q6" s="206"/>
      <c r="R6" s="208"/>
      <c r="S6" s="206"/>
      <c r="T6" s="206"/>
      <c r="U6" s="206"/>
      <c r="V6" s="206"/>
      <c r="W6" s="206"/>
    </row>
    <row r="7" spans="1:23" s="203" customFormat="1" ht="15.75">
      <c r="D7" s="342"/>
      <c r="E7" s="342"/>
      <c r="F7" s="342"/>
      <c r="G7" s="342"/>
      <c r="H7" s="342"/>
      <c r="I7" s="342"/>
      <c r="J7" s="342"/>
      <c r="K7" s="342"/>
      <c r="N7" s="206"/>
      <c r="O7" s="206"/>
      <c r="P7" s="206"/>
      <c r="Q7" s="206"/>
      <c r="R7" s="209"/>
      <c r="S7" s="206"/>
      <c r="T7" s="206"/>
      <c r="U7" s="206"/>
      <c r="V7" s="206"/>
      <c r="W7" s="206"/>
    </row>
    <row r="8" spans="1:23" s="203" customFormat="1" ht="10.5" customHeight="1">
      <c r="D8" s="199"/>
      <c r="E8" s="199"/>
      <c r="F8" s="199"/>
      <c r="G8" s="199"/>
      <c r="H8" s="199"/>
      <c r="I8" s="199"/>
      <c r="J8" s="199"/>
      <c r="N8" s="206"/>
      <c r="O8" s="206"/>
      <c r="P8" s="206"/>
      <c r="Q8" s="206"/>
      <c r="R8" s="209"/>
      <c r="S8" s="206"/>
      <c r="T8" s="206"/>
      <c r="U8" s="206"/>
      <c r="V8" s="206"/>
      <c r="W8" s="206"/>
    </row>
    <row r="9" spans="1:23" s="203" customFormat="1" ht="15.75">
      <c r="D9" s="341" t="s">
        <v>142</v>
      </c>
      <c r="E9" s="341"/>
      <c r="F9" s="341"/>
      <c r="G9" s="341"/>
      <c r="H9" s="341"/>
      <c r="I9" s="341"/>
      <c r="J9" s="341"/>
      <c r="K9" s="341"/>
      <c r="L9" s="209"/>
      <c r="M9" s="209"/>
      <c r="N9" s="208"/>
      <c r="O9" s="206"/>
      <c r="P9" s="206"/>
      <c r="Q9" s="206"/>
      <c r="R9" s="209"/>
      <c r="S9" s="206"/>
      <c r="T9" s="206"/>
      <c r="U9" s="206"/>
      <c r="V9" s="206"/>
      <c r="W9" s="206"/>
    </row>
    <row r="10" spans="1:23" ht="15.75">
      <c r="D10" s="343">
        <v>43779</v>
      </c>
      <c r="E10" s="343"/>
      <c r="F10" s="343"/>
      <c r="G10" s="343"/>
      <c r="H10" s="343"/>
      <c r="I10" s="343"/>
      <c r="J10" s="343"/>
      <c r="K10" s="343"/>
      <c r="L10" s="210"/>
      <c r="M10" s="210"/>
      <c r="N10" s="206"/>
      <c r="O10" s="206"/>
      <c r="P10" s="208"/>
      <c r="Q10" s="208"/>
      <c r="R10" s="209"/>
      <c r="S10" s="208"/>
      <c r="T10" s="208"/>
      <c r="U10" s="208"/>
      <c r="V10" s="208"/>
      <c r="W10" s="208"/>
    </row>
    <row r="12" spans="1:23" s="216" customFormat="1" ht="40.5" customHeight="1">
      <c r="A12" s="211" t="s">
        <v>97</v>
      </c>
      <c r="B12" s="211"/>
      <c r="C12" s="211" t="s">
        <v>4</v>
      </c>
      <c r="D12" s="212" t="s">
        <v>110</v>
      </c>
      <c r="E12" s="213" t="s">
        <v>124</v>
      </c>
      <c r="F12" s="214" t="s">
        <v>125</v>
      </c>
      <c r="G12" s="214" t="s">
        <v>126</v>
      </c>
      <c r="H12" s="344" t="s">
        <v>127</v>
      </c>
      <c r="I12" s="345"/>
      <c r="J12" s="346"/>
      <c r="K12" s="211" t="s">
        <v>128</v>
      </c>
      <c r="L12" s="215" t="s">
        <v>129</v>
      </c>
      <c r="M12" s="215" t="s">
        <v>130</v>
      </c>
      <c r="N12" s="211" t="s">
        <v>131</v>
      </c>
      <c r="Q12" s="217"/>
    </row>
    <row r="13" spans="1:23" s="216" customFormat="1" ht="6" customHeight="1">
      <c r="D13" s="218"/>
      <c r="Q13" s="217"/>
    </row>
    <row r="14" spans="1:23" s="230" customFormat="1" ht="15" customHeight="1">
      <c r="A14" s="263" t="s">
        <v>21</v>
      </c>
      <c r="B14" s="231"/>
      <c r="C14" s="194" t="s">
        <v>28</v>
      </c>
      <c r="D14" s="181" t="s">
        <v>29</v>
      </c>
      <c r="E14" s="233">
        <v>320</v>
      </c>
      <c r="F14" s="234">
        <v>220</v>
      </c>
      <c r="G14" s="234">
        <v>250</v>
      </c>
      <c r="H14" s="264">
        <v>3</v>
      </c>
      <c r="I14" s="264">
        <v>20</v>
      </c>
      <c r="J14" s="264">
        <v>0</v>
      </c>
      <c r="K14" s="265">
        <f t="shared" ref="K14:K19" si="0">ROUND((H14*60+I14+J14*0.01),0)+L14</f>
        <v>200</v>
      </c>
      <c r="L14" s="266"/>
      <c r="M14" s="266"/>
      <c r="N14" s="267">
        <f t="shared" ref="N14:N19" si="1">+(E14+F14+G14-K14*2)*2-M14</f>
        <v>780</v>
      </c>
      <c r="P14" s="198"/>
      <c r="Q14" s="198"/>
      <c r="R14" s="198"/>
      <c r="S14" s="198"/>
    </row>
    <row r="15" spans="1:23" s="230" customFormat="1" ht="15" customHeight="1">
      <c r="A15" s="263" t="s">
        <v>24</v>
      </c>
      <c r="B15" s="231"/>
      <c r="C15" s="194" t="s">
        <v>31</v>
      </c>
      <c r="D15" s="181" t="s">
        <v>29</v>
      </c>
      <c r="E15" s="233">
        <v>185</v>
      </c>
      <c r="F15" s="234">
        <v>360</v>
      </c>
      <c r="G15" s="234">
        <v>170</v>
      </c>
      <c r="H15" s="264">
        <v>3</v>
      </c>
      <c r="I15" s="264">
        <v>29</v>
      </c>
      <c r="J15" s="264">
        <v>68</v>
      </c>
      <c r="K15" s="265">
        <f t="shared" si="0"/>
        <v>210</v>
      </c>
      <c r="L15" s="266"/>
      <c r="M15" s="266"/>
      <c r="N15" s="267">
        <f t="shared" si="1"/>
        <v>590</v>
      </c>
      <c r="P15" s="198"/>
      <c r="Q15" s="198"/>
      <c r="R15" s="198"/>
      <c r="S15" s="198"/>
    </row>
    <row r="16" spans="1:23" s="230" customFormat="1" ht="15" customHeight="1">
      <c r="A16" s="263" t="s">
        <v>27</v>
      </c>
      <c r="B16" s="231"/>
      <c r="C16" s="194" t="s">
        <v>25</v>
      </c>
      <c r="D16" s="190" t="s">
        <v>59</v>
      </c>
      <c r="E16" s="233">
        <v>215</v>
      </c>
      <c r="F16" s="234">
        <v>220</v>
      </c>
      <c r="G16" s="234">
        <v>175</v>
      </c>
      <c r="H16" s="264">
        <v>3</v>
      </c>
      <c r="I16" s="264">
        <v>47</v>
      </c>
      <c r="J16" s="264">
        <v>91</v>
      </c>
      <c r="K16" s="265">
        <f t="shared" si="0"/>
        <v>228</v>
      </c>
      <c r="L16" s="266"/>
      <c r="M16" s="266"/>
      <c r="N16" s="267">
        <f t="shared" si="1"/>
        <v>308</v>
      </c>
      <c r="P16" s="198"/>
      <c r="Q16" s="198"/>
      <c r="R16" s="198"/>
      <c r="S16" s="198"/>
    </row>
    <row r="17" spans="1:256" s="230" customFormat="1" ht="15" customHeight="1">
      <c r="A17" s="263" t="s">
        <v>30</v>
      </c>
      <c r="B17" s="231"/>
      <c r="C17" s="194" t="s">
        <v>22</v>
      </c>
      <c r="D17" s="181" t="s">
        <v>23</v>
      </c>
      <c r="E17" s="233">
        <v>165</v>
      </c>
      <c r="F17" s="234">
        <v>265</v>
      </c>
      <c r="G17" s="234">
        <v>0</v>
      </c>
      <c r="H17" s="234">
        <v>2</v>
      </c>
      <c r="I17" s="234">
        <v>41</v>
      </c>
      <c r="J17" s="234">
        <v>78</v>
      </c>
      <c r="K17" s="265">
        <f t="shared" si="0"/>
        <v>162</v>
      </c>
      <c r="L17" s="266"/>
      <c r="M17" s="266"/>
      <c r="N17" s="267">
        <f t="shared" si="1"/>
        <v>212</v>
      </c>
      <c r="P17" s="198"/>
      <c r="Q17" s="198"/>
      <c r="R17" s="198"/>
      <c r="S17" s="198"/>
    </row>
    <row r="18" spans="1:256" s="230" customFormat="1" ht="15" customHeight="1">
      <c r="A18" s="263" t="s">
        <v>32</v>
      </c>
      <c r="B18" s="231"/>
      <c r="C18" s="194" t="s">
        <v>33</v>
      </c>
      <c r="D18" s="181" t="s">
        <v>23</v>
      </c>
      <c r="E18" s="233">
        <v>265</v>
      </c>
      <c r="F18" s="234">
        <v>0</v>
      </c>
      <c r="G18" s="234">
        <v>0</v>
      </c>
      <c r="H18" s="264">
        <v>3</v>
      </c>
      <c r="I18" s="264">
        <v>49</v>
      </c>
      <c r="J18" s="264">
        <v>19</v>
      </c>
      <c r="K18" s="268">
        <f t="shared" si="0"/>
        <v>229</v>
      </c>
      <c r="L18" s="234"/>
      <c r="M18" s="234"/>
      <c r="N18" s="268">
        <f t="shared" si="1"/>
        <v>-386</v>
      </c>
      <c r="P18" s="198"/>
      <c r="Q18" s="198"/>
      <c r="R18" s="198"/>
      <c r="S18" s="198"/>
    </row>
    <row r="19" spans="1:256" s="230" customFormat="1" ht="15" customHeight="1">
      <c r="A19" s="263" t="s">
        <v>34</v>
      </c>
      <c r="B19" s="262"/>
      <c r="C19" s="194" t="s">
        <v>41</v>
      </c>
      <c r="D19" s="181" t="s">
        <v>36</v>
      </c>
      <c r="E19" s="233">
        <v>155</v>
      </c>
      <c r="F19" s="233">
        <v>0</v>
      </c>
      <c r="G19" s="233">
        <v>0</v>
      </c>
      <c r="H19" s="264">
        <v>3</v>
      </c>
      <c r="I19" s="264">
        <v>2</v>
      </c>
      <c r="J19" s="264">
        <v>75</v>
      </c>
      <c r="K19" s="265">
        <f t="shared" si="0"/>
        <v>183</v>
      </c>
      <c r="L19" s="269"/>
      <c r="M19" s="269"/>
      <c r="N19" s="267">
        <f t="shared" si="1"/>
        <v>-422</v>
      </c>
      <c r="P19" s="198"/>
      <c r="Q19" s="198"/>
      <c r="R19" s="198"/>
      <c r="S19" s="198"/>
    </row>
    <row r="20" spans="1:256" s="230" customFormat="1" ht="20.100000000000001" customHeight="1">
      <c r="A20" s="262"/>
      <c r="B20" s="26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</row>
    <row r="21" spans="1:256" s="230" customFormat="1" ht="20.100000000000001" customHeight="1">
      <c r="A21" s="262"/>
      <c r="B21" s="262"/>
      <c r="C21" s="270" t="s">
        <v>139</v>
      </c>
      <c r="D21" s="270" t="s">
        <v>138</v>
      </c>
    </row>
    <row r="22" spans="1:256" s="230" customFormat="1" ht="20.100000000000001" customHeight="1">
      <c r="A22" s="262"/>
      <c r="B22" s="262"/>
      <c r="C22" s="230" t="s">
        <v>135</v>
      </c>
      <c r="D22" s="230" t="s">
        <v>137</v>
      </c>
    </row>
    <row r="23" spans="1:256" s="230" customFormat="1">
      <c r="A23" s="262"/>
      <c r="B23" s="262"/>
    </row>
    <row r="24" spans="1:256" s="230" customFormat="1">
      <c r="A24" s="262"/>
      <c r="B24" s="262"/>
    </row>
    <row r="25" spans="1:256" s="230" customFormat="1">
      <c r="A25" s="262"/>
      <c r="B25" s="262"/>
    </row>
    <row r="26" spans="1:256" s="230" customFormat="1">
      <c r="A26" s="262"/>
      <c r="B26" s="262"/>
    </row>
    <row r="27" spans="1:256" s="230" customFormat="1">
      <c r="A27" s="262"/>
      <c r="B27" s="262"/>
    </row>
    <row r="28" spans="1:256" s="230" customFormat="1">
      <c r="A28" s="262"/>
      <c r="B28" s="262"/>
    </row>
    <row r="29" spans="1:256" s="230" customFormat="1">
      <c r="A29" s="262"/>
      <c r="B29" s="262"/>
    </row>
    <row r="30" spans="1:256" s="230" customFormat="1">
      <c r="A30" s="262"/>
      <c r="B30" s="262"/>
    </row>
    <row r="31" spans="1:256" s="230" customFormat="1">
      <c r="A31" s="262"/>
      <c r="B31" s="262"/>
    </row>
    <row r="32" spans="1:256" s="230" customFormat="1">
      <c r="A32" s="262"/>
      <c r="B32" s="262"/>
    </row>
    <row r="33" spans="1:14" s="230" customFormat="1">
      <c r="A33" s="262"/>
      <c r="B33" s="262"/>
    </row>
    <row r="34" spans="1:14" s="230" customFormat="1">
      <c r="A34" s="262"/>
      <c r="B34" s="262"/>
    </row>
    <row r="35" spans="1:14" s="230" customFormat="1">
      <c r="A35" s="262"/>
      <c r="B35" s="262"/>
    </row>
    <row r="36" spans="1:14" s="230" customFormat="1">
      <c r="A36" s="262"/>
      <c r="B36" s="262"/>
    </row>
    <row r="37" spans="1:14" s="230" customFormat="1">
      <c r="A37" s="262"/>
      <c r="B37" s="262"/>
    </row>
    <row r="38" spans="1:14" s="230" customFormat="1">
      <c r="A38" s="262"/>
      <c r="B38" s="262"/>
    </row>
    <row r="39" spans="1:14" s="230" customFormat="1">
      <c r="A39" s="198"/>
      <c r="B39" s="198"/>
      <c r="C39" s="198"/>
      <c r="D39" s="198"/>
      <c r="E39" s="198"/>
      <c r="F39" s="198"/>
      <c r="G39" s="198"/>
      <c r="H39" s="198"/>
      <c r="I39" s="198"/>
      <c r="J39" s="198"/>
      <c r="K39" s="198"/>
      <c r="L39" s="198"/>
      <c r="M39" s="198"/>
      <c r="N39" s="198"/>
    </row>
    <row r="40" spans="1:14" s="230" customFormat="1">
      <c r="A40" s="198"/>
      <c r="B40" s="198"/>
      <c r="C40" s="198"/>
      <c r="D40" s="198"/>
      <c r="E40" s="198"/>
      <c r="F40" s="198"/>
      <c r="G40" s="198"/>
      <c r="H40" s="198"/>
      <c r="I40" s="198"/>
      <c r="J40" s="198"/>
      <c r="K40" s="198"/>
      <c r="L40" s="198"/>
      <c r="M40" s="198"/>
      <c r="N40" s="198"/>
    </row>
    <row r="41" spans="1:14" s="230" customFormat="1">
      <c r="A41" s="198"/>
      <c r="B41" s="198"/>
      <c r="C41" s="198"/>
      <c r="D41" s="198"/>
      <c r="E41" s="198"/>
      <c r="F41" s="198"/>
      <c r="G41" s="198"/>
      <c r="H41" s="198"/>
      <c r="I41" s="198"/>
      <c r="J41" s="198"/>
      <c r="K41" s="198"/>
      <c r="L41" s="198"/>
      <c r="M41" s="198"/>
      <c r="N41" s="198"/>
    </row>
  </sheetData>
  <mergeCells count="5">
    <mergeCell ref="D6:K6"/>
    <mergeCell ref="D7:K7"/>
    <mergeCell ref="D9:K9"/>
    <mergeCell ref="D10:K10"/>
    <mergeCell ref="H12:J12"/>
  </mergeCells>
  <dataValidations count="1">
    <dataValidation type="list" allowBlank="1" showInputMessage="1" showErrorMessage="1" sqref="E14:G19">
      <formula1>"0,100,105,110,115,120,125,130,135,140,145,150,155,160,165,170,175,180,185,190,195,200,205,210,215,220,225,230,235,240,245,250,255,260,265,270,275,280,285,290,295,300,310,320,330,340,350,360,370,380,390,400,410,420,430,440,450,460"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TL Femm</vt:lpstr>
      <vt:lpstr>TL Mas</vt:lpstr>
      <vt:lpstr>Staffetta</vt:lpstr>
      <vt:lpstr>Biathlon M</vt:lpstr>
      <vt:lpstr>Biathlon F</vt:lpstr>
      <vt:lpstr>SBiathlon M</vt:lpstr>
      <vt:lpstr>SBiathlon F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2019-11-11T15:15:55Z</dcterms:modified>
</cp:coreProperties>
</file>