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tables/table3.xml" ContentType="application/vnd.openxmlformats-officedocument.spreadsheetml.table+xml"/>
  <Override PartName="/xl/drawings/drawing7.xml" ContentType="application/vnd.openxmlformats-officedocument.drawing+xml"/>
  <Override PartName="/xl/comments5.xml" ContentType="application/vnd.openxmlformats-officedocument.spreadsheetml.comments+xml"/>
  <Override PartName="/xl/drawings/drawing8.xml" ContentType="application/vnd.openxmlformats-officedocument.drawing+xml"/>
  <Override PartName="/xl/tables/table4.xml" ContentType="application/vnd.openxmlformats-officedocument.spreadsheetml.table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AS\Subacquea\GARE TIRO AL BERSAGLIO SUBACQUEO\SELETTIVE\2022-2023\9° Trofeo Syrako Sub\"/>
    </mc:Choice>
  </mc:AlternateContent>
  <bookViews>
    <workbookView xWindow="-105" yWindow="-105" windowWidth="23250" windowHeight="13170" firstSheet="5" activeTab="7"/>
  </bookViews>
  <sheets>
    <sheet name="Dati" sheetId="1" r:id="rId1"/>
    <sheet name="CONTI" sheetId="2" r:id="rId2"/>
    <sheet name="TIRO LIBERO M Dati" sheetId="3" r:id="rId3"/>
    <sheet name="TIRO LIBERO FEMMINILE DATI" sheetId="5" r:id="rId4"/>
    <sheet name="BIATHLON M Dati " sheetId="6" r:id="rId5"/>
    <sheet name="BIATHLON F Dati " sheetId="7" r:id="rId6"/>
    <sheet name="SUPERBIATHLON M Dati" sheetId="8" r:id="rId7"/>
    <sheet name="SUPERBIATHLON F Dati" sheetId="9" r:id="rId8"/>
    <sheet name="STAFFETTA Dati" sheetId="10" r:id="rId9"/>
  </sheets>
  <definedNames>
    <definedName name="_xlnm.Print_Area" localSheetId="5">'BIATHLON F Dati '!$A$1:$M$17</definedName>
    <definedName name="_xlnm.Print_Area" localSheetId="1">CONTI!$A$1:$M$56</definedName>
    <definedName name="_xlnm.Print_Area" localSheetId="7">'SUPERBIATHLON F Dati'!$A$1:$N$17</definedName>
    <definedName name="_xlnm.Print_Area" localSheetId="6">'SUPERBIATHLON M Dati'!$A$2:$N$38</definedName>
    <definedName name="_xlnm.Print_Area" localSheetId="3">'TIRO LIBERO FEMMINILE DATI'!$C$1:$AB$25</definedName>
  </definedNames>
  <calcPr calcId="152511" iterateDelta="1E-4"/>
</workbook>
</file>

<file path=xl/calcChain.xml><?xml version="1.0" encoding="utf-8"?>
<calcChain xmlns="http://schemas.openxmlformats.org/spreadsheetml/2006/main">
  <c r="E7" i="10" l="1"/>
  <c r="E6" i="10"/>
  <c r="D6" i="9"/>
  <c r="D5" i="9"/>
  <c r="D2" i="9"/>
  <c r="C8" i="8"/>
  <c r="C7" i="8"/>
  <c r="C3" i="8"/>
  <c r="D6" i="7"/>
  <c r="D5" i="7"/>
  <c r="D2" i="7"/>
  <c r="D7" i="6"/>
  <c r="D6" i="6"/>
  <c r="C2" i="6"/>
  <c r="F8" i="5"/>
  <c r="F7" i="5"/>
  <c r="F3" i="5"/>
  <c r="E7" i="3"/>
  <c r="E6" i="3"/>
  <c r="E2" i="3"/>
  <c r="U31" i="10"/>
  <c r="V31" i="10" s="1"/>
  <c r="S31" i="10"/>
  <c r="Q31" i="10"/>
  <c r="G31" i="10"/>
  <c r="U30" i="10"/>
  <c r="Q30" i="10"/>
  <c r="S30" i="10" s="1"/>
  <c r="G30" i="10"/>
  <c r="V30" i="10" s="1"/>
  <c r="V29" i="10"/>
  <c r="U29" i="10"/>
  <c r="Q29" i="10"/>
  <c r="S29" i="10" s="1"/>
  <c r="G29" i="10"/>
  <c r="U28" i="10"/>
  <c r="V28" i="10" s="1"/>
  <c r="Q28" i="10"/>
  <c r="S28" i="10" s="1"/>
  <c r="G28" i="10"/>
  <c r="V27" i="10"/>
  <c r="U27" i="10"/>
  <c r="G27" i="10"/>
  <c r="Q27" i="10" s="1"/>
  <c r="S27" i="10" s="1"/>
  <c r="U26" i="10"/>
  <c r="Q26" i="10"/>
  <c r="S26" i="10" s="1"/>
  <c r="G26" i="10"/>
  <c r="V26" i="10" s="1"/>
  <c r="V25" i="10"/>
  <c r="U25" i="10"/>
  <c r="G25" i="10"/>
  <c r="Q25" i="10" s="1"/>
  <c r="S25" i="10" s="1"/>
  <c r="U24" i="10"/>
  <c r="Q24" i="10"/>
  <c r="S24" i="10" s="1"/>
  <c r="G24" i="10"/>
  <c r="V24" i="10" s="1"/>
  <c r="U23" i="10"/>
  <c r="G23" i="10"/>
  <c r="U22" i="10"/>
  <c r="V22" i="10" s="1"/>
  <c r="S22" i="10"/>
  <c r="Q22" i="10"/>
  <c r="G22" i="10"/>
  <c r="U21" i="10"/>
  <c r="G21" i="10"/>
  <c r="V20" i="10"/>
  <c r="U20" i="10"/>
  <c r="Q20" i="10"/>
  <c r="S20" i="10" s="1"/>
  <c r="G20" i="10"/>
  <c r="V19" i="10"/>
  <c r="U19" i="10"/>
  <c r="S19" i="10"/>
  <c r="Q19" i="10"/>
  <c r="G19" i="10"/>
  <c r="U18" i="10"/>
  <c r="V18" i="10" s="1"/>
  <c r="Q18" i="10"/>
  <c r="S18" i="10" s="1"/>
  <c r="U17" i="10"/>
  <c r="V17" i="10" s="1"/>
  <c r="Q17" i="10"/>
  <c r="S17" i="10" s="1"/>
  <c r="U16" i="10"/>
  <c r="V16" i="10" s="1"/>
  <c r="S16" i="10"/>
  <c r="V15" i="10"/>
  <c r="U15" i="10"/>
  <c r="S15" i="10"/>
  <c r="U14" i="10"/>
  <c r="V14" i="10" s="1"/>
  <c r="S14" i="10"/>
  <c r="U13" i="10"/>
  <c r="V13" i="10" s="1"/>
  <c r="S13" i="10"/>
  <c r="U12" i="10"/>
  <c r="V12" i="10" s="1"/>
  <c r="S12" i="10"/>
  <c r="T19" i="9"/>
  <c r="O19" i="9"/>
  <c r="P19" i="9" s="1"/>
  <c r="U19" i="9" s="1"/>
  <c r="T18" i="9"/>
  <c r="O18" i="9"/>
  <c r="P18" i="9" s="1"/>
  <c r="U18" i="9" s="1"/>
  <c r="T17" i="9"/>
  <c r="Q17" i="9"/>
  <c r="R17" i="9" s="1"/>
  <c r="O17" i="9"/>
  <c r="P17" i="9" s="1"/>
  <c r="U17" i="9" s="1"/>
  <c r="T16" i="9"/>
  <c r="Q16" i="9"/>
  <c r="R16" i="9" s="1"/>
  <c r="O16" i="9"/>
  <c r="P16" i="9" s="1"/>
  <c r="U16" i="9" s="1"/>
  <c r="T15" i="9"/>
  <c r="Q15" i="9"/>
  <c r="R15" i="9" s="1"/>
  <c r="O15" i="9"/>
  <c r="P15" i="9" s="1"/>
  <c r="U15" i="9" s="1"/>
  <c r="T14" i="9"/>
  <c r="O14" i="9"/>
  <c r="P14" i="9" s="1"/>
  <c r="U14" i="9" s="1"/>
  <c r="T13" i="9"/>
  <c r="O13" i="9"/>
  <c r="P13" i="9" s="1"/>
  <c r="U13" i="9" s="1"/>
  <c r="T12" i="9"/>
  <c r="Q12" i="9"/>
  <c r="R12" i="9" s="1"/>
  <c r="O12" i="9"/>
  <c r="P12" i="9" s="1"/>
  <c r="U12" i="9" s="1"/>
  <c r="T11" i="9"/>
  <c r="O11" i="9"/>
  <c r="T10" i="9"/>
  <c r="Q10" i="9"/>
  <c r="R10" i="9" s="1"/>
  <c r="O10" i="9"/>
  <c r="P10" i="9" s="1"/>
  <c r="U10" i="9" s="1"/>
  <c r="T51" i="8"/>
  <c r="Q51" i="8"/>
  <c r="R51" i="8" s="1"/>
  <c r="O51" i="8"/>
  <c r="P51" i="8" s="1"/>
  <c r="T50" i="8"/>
  <c r="Q50" i="8"/>
  <c r="R50" i="8" s="1"/>
  <c r="O50" i="8"/>
  <c r="P50" i="8" s="1"/>
  <c r="U50" i="8" s="1"/>
  <c r="T49" i="8"/>
  <c r="Q49" i="8"/>
  <c r="R49" i="8" s="1"/>
  <c r="O49" i="8"/>
  <c r="P49" i="8" s="1"/>
  <c r="U49" i="8" s="1"/>
  <c r="T48" i="8"/>
  <c r="Q48" i="8"/>
  <c r="R48" i="8" s="1"/>
  <c r="O48" i="8"/>
  <c r="P48" i="8" s="1"/>
  <c r="T47" i="8"/>
  <c r="Q47" i="8"/>
  <c r="R47" i="8" s="1"/>
  <c r="O47" i="8"/>
  <c r="P47" i="8" s="1"/>
  <c r="T46" i="8"/>
  <c r="Q46" i="8"/>
  <c r="R46" i="8" s="1"/>
  <c r="O46" i="8"/>
  <c r="P46" i="8" s="1"/>
  <c r="T45" i="8"/>
  <c r="Q45" i="8"/>
  <c r="R45" i="8" s="1"/>
  <c r="O45" i="8"/>
  <c r="P45" i="8" s="1"/>
  <c r="T44" i="8"/>
  <c r="Q44" i="8"/>
  <c r="R44" i="8" s="1"/>
  <c r="O44" i="8"/>
  <c r="P44" i="8" s="1"/>
  <c r="U44" i="8" s="1"/>
  <c r="T43" i="8"/>
  <c r="Q43" i="8"/>
  <c r="R43" i="8" s="1"/>
  <c r="O43" i="8"/>
  <c r="P43" i="8" s="1"/>
  <c r="T42" i="8"/>
  <c r="Q42" i="8"/>
  <c r="R42" i="8" s="1"/>
  <c r="O42" i="8"/>
  <c r="P42" i="8" s="1"/>
  <c r="U42" i="8" s="1"/>
  <c r="T41" i="8"/>
  <c r="Q41" i="8"/>
  <c r="R41" i="8" s="1"/>
  <c r="O41" i="8"/>
  <c r="P41" i="8" s="1"/>
  <c r="U41" i="8" s="1"/>
  <c r="T40" i="8"/>
  <c r="Q40" i="8"/>
  <c r="R40" i="8" s="1"/>
  <c r="O40" i="8"/>
  <c r="P40" i="8" s="1"/>
  <c r="T39" i="8"/>
  <c r="Q39" i="8"/>
  <c r="R39" i="8" s="1"/>
  <c r="O39" i="8"/>
  <c r="P39" i="8" s="1"/>
  <c r="T38" i="8"/>
  <c r="Q38" i="8"/>
  <c r="R38" i="8" s="1"/>
  <c r="O38" i="8"/>
  <c r="P38" i="8" s="1"/>
  <c r="T37" i="8"/>
  <c r="Q37" i="8"/>
  <c r="R37" i="8" s="1"/>
  <c r="O37" i="8"/>
  <c r="P37" i="8" s="1"/>
  <c r="T36" i="8"/>
  <c r="Q36" i="8"/>
  <c r="R36" i="8" s="1"/>
  <c r="O36" i="8"/>
  <c r="P36" i="8" s="1"/>
  <c r="U36" i="8" s="1"/>
  <c r="T35" i="8"/>
  <c r="Q35" i="8"/>
  <c r="R35" i="8" s="1"/>
  <c r="O35" i="8"/>
  <c r="P35" i="8" s="1"/>
  <c r="T34" i="8"/>
  <c r="Q34" i="8"/>
  <c r="R34" i="8" s="1"/>
  <c r="O34" i="8"/>
  <c r="P34" i="8" s="1"/>
  <c r="U34" i="8" s="1"/>
  <c r="T33" i="8"/>
  <c r="Q33" i="8"/>
  <c r="R33" i="8" s="1"/>
  <c r="O33" i="8"/>
  <c r="P33" i="8" s="1"/>
  <c r="U33" i="8" s="1"/>
  <c r="T32" i="8"/>
  <c r="Q32" i="8"/>
  <c r="R32" i="8" s="1"/>
  <c r="O32" i="8"/>
  <c r="P32" i="8" s="1"/>
  <c r="U32" i="8" s="1"/>
  <c r="T31" i="8"/>
  <c r="O31" i="8"/>
  <c r="T30" i="8"/>
  <c r="Q30" i="8"/>
  <c r="R30" i="8" s="1"/>
  <c r="O30" i="8"/>
  <c r="P30" i="8" s="1"/>
  <c r="U30" i="8" s="1"/>
  <c r="T29" i="8"/>
  <c r="Q29" i="8"/>
  <c r="R29" i="8" s="1"/>
  <c r="O29" i="8"/>
  <c r="P29" i="8" s="1"/>
  <c r="U29" i="8" s="1"/>
  <c r="T28" i="8"/>
  <c r="Q28" i="8"/>
  <c r="R28" i="8" s="1"/>
  <c r="O28" i="8"/>
  <c r="P28" i="8" s="1"/>
  <c r="U28" i="8" s="1"/>
  <c r="T27" i="8"/>
  <c r="O27" i="8"/>
  <c r="T26" i="8"/>
  <c r="Q26" i="8"/>
  <c r="R26" i="8" s="1"/>
  <c r="O26" i="8"/>
  <c r="P26" i="8" s="1"/>
  <c r="U26" i="8" s="1"/>
  <c r="T25" i="8"/>
  <c r="Q25" i="8"/>
  <c r="R25" i="8" s="1"/>
  <c r="O25" i="8"/>
  <c r="P25" i="8" s="1"/>
  <c r="U25" i="8" s="1"/>
  <c r="T24" i="8"/>
  <c r="Q24" i="8"/>
  <c r="R24" i="8" s="1"/>
  <c r="O24" i="8"/>
  <c r="P24" i="8" s="1"/>
  <c r="U24" i="8" s="1"/>
  <c r="T23" i="8"/>
  <c r="O23" i="8"/>
  <c r="T22" i="8"/>
  <c r="Q22" i="8"/>
  <c r="R22" i="8" s="1"/>
  <c r="O22" i="8"/>
  <c r="P22" i="8" s="1"/>
  <c r="U22" i="8" s="1"/>
  <c r="T21" i="8"/>
  <c r="Q21" i="8"/>
  <c r="R21" i="8" s="1"/>
  <c r="O21" i="8"/>
  <c r="P21" i="8" s="1"/>
  <c r="T20" i="8"/>
  <c r="Q20" i="8"/>
  <c r="R20" i="8" s="1"/>
  <c r="O20" i="8"/>
  <c r="P20" i="8" s="1"/>
  <c r="U20" i="8" s="1"/>
  <c r="T19" i="8"/>
  <c r="O19" i="8"/>
  <c r="T18" i="8"/>
  <c r="Q18" i="8"/>
  <c r="R18" i="8" s="1"/>
  <c r="O18" i="8"/>
  <c r="P18" i="8" s="1"/>
  <c r="T17" i="8"/>
  <c r="O17" i="8"/>
  <c r="P17" i="8" s="1"/>
  <c r="U17" i="8" s="1"/>
  <c r="T16" i="8"/>
  <c r="Q16" i="8"/>
  <c r="R16" i="8" s="1"/>
  <c r="O16" i="8"/>
  <c r="P16" i="8" s="1"/>
  <c r="U16" i="8" s="1"/>
  <c r="T15" i="8"/>
  <c r="O15" i="8"/>
  <c r="T14" i="8"/>
  <c r="Q14" i="8"/>
  <c r="R14" i="8" s="1"/>
  <c r="O14" i="8"/>
  <c r="P14" i="8" s="1"/>
  <c r="U14" i="8" s="1"/>
  <c r="T13" i="8"/>
  <c r="Q13" i="8"/>
  <c r="R13" i="8" s="1"/>
  <c r="O13" i="8"/>
  <c r="P13" i="8" s="1"/>
  <c r="U13" i="8" s="1"/>
  <c r="T12" i="8"/>
  <c r="Q12" i="8"/>
  <c r="R12" i="8" s="1"/>
  <c r="O12" i="8"/>
  <c r="P12" i="8" s="1"/>
  <c r="U12" i="8" s="1"/>
  <c r="T19" i="7"/>
  <c r="S19" i="7"/>
  <c r="U19" i="7" s="1"/>
  <c r="O19" i="7"/>
  <c r="N19" i="7"/>
  <c r="P19" i="7" s="1"/>
  <c r="Q19" i="7" s="1"/>
  <c r="L19" i="7"/>
  <c r="I19" i="7"/>
  <c r="K19" i="7" s="1"/>
  <c r="T18" i="7"/>
  <c r="U18" i="7" s="1"/>
  <c r="S18" i="7"/>
  <c r="O18" i="7"/>
  <c r="N18" i="7"/>
  <c r="P18" i="7" s="1"/>
  <c r="Q18" i="7" s="1"/>
  <c r="L18" i="7"/>
  <c r="I18" i="7"/>
  <c r="K18" i="7" s="1"/>
  <c r="T17" i="7"/>
  <c r="S17" i="7"/>
  <c r="O17" i="7"/>
  <c r="N17" i="7"/>
  <c r="P17" i="7" s="1"/>
  <c r="Q17" i="7" s="1"/>
  <c r="L17" i="7"/>
  <c r="I17" i="7"/>
  <c r="K17" i="7" s="1"/>
  <c r="T16" i="7"/>
  <c r="U16" i="7" s="1"/>
  <c r="S16" i="7"/>
  <c r="Q16" i="7"/>
  <c r="O16" i="7"/>
  <c r="N16" i="7"/>
  <c r="P16" i="7" s="1"/>
  <c r="L16" i="7"/>
  <c r="I16" i="7"/>
  <c r="K16" i="7" s="1"/>
  <c r="T15" i="7"/>
  <c r="S15" i="7"/>
  <c r="U15" i="7" s="1"/>
  <c r="O15" i="7"/>
  <c r="N15" i="7"/>
  <c r="P15" i="7" s="1"/>
  <c r="Q15" i="7" s="1"/>
  <c r="L15" i="7"/>
  <c r="I15" i="7"/>
  <c r="K15" i="7" s="1"/>
  <c r="T14" i="7"/>
  <c r="S14" i="7"/>
  <c r="U14" i="7" s="1"/>
  <c r="Q14" i="7"/>
  <c r="P14" i="7"/>
  <c r="O14" i="7"/>
  <c r="N14" i="7"/>
  <c r="L14" i="7"/>
  <c r="I14" i="7"/>
  <c r="K14" i="7" s="1"/>
  <c r="T13" i="7"/>
  <c r="S13" i="7"/>
  <c r="O13" i="7"/>
  <c r="N13" i="7"/>
  <c r="P13" i="7" s="1"/>
  <c r="Q13" i="7" s="1"/>
  <c r="L13" i="7"/>
  <c r="I13" i="7"/>
  <c r="K13" i="7" s="1"/>
  <c r="U50" i="6"/>
  <c r="V50" i="6" s="1"/>
  <c r="T50" i="6"/>
  <c r="P50" i="6"/>
  <c r="O50" i="6"/>
  <c r="Q50" i="6" s="1"/>
  <c r="R50" i="6" s="1"/>
  <c r="K50" i="6"/>
  <c r="I50" i="6"/>
  <c r="U49" i="6"/>
  <c r="T49" i="6"/>
  <c r="I49" i="6" s="1"/>
  <c r="K49" i="6" s="1"/>
  <c r="O49" i="6"/>
  <c r="V48" i="6"/>
  <c r="U48" i="6"/>
  <c r="T48" i="6"/>
  <c r="I48" i="6" s="1"/>
  <c r="Q48" i="6"/>
  <c r="R48" i="6" s="1"/>
  <c r="O48" i="6"/>
  <c r="K48" i="6"/>
  <c r="U47" i="6"/>
  <c r="T47" i="6"/>
  <c r="O47" i="6"/>
  <c r="U46" i="6"/>
  <c r="T46" i="6"/>
  <c r="I46" i="6" s="1"/>
  <c r="Q46" i="6"/>
  <c r="R46" i="6" s="1"/>
  <c r="O46" i="6"/>
  <c r="P46" i="6" s="1"/>
  <c r="K46" i="6"/>
  <c r="V45" i="6"/>
  <c r="U45" i="6"/>
  <c r="T45" i="6"/>
  <c r="I45" i="6" s="1"/>
  <c r="O45" i="6"/>
  <c r="K45" i="6"/>
  <c r="V44" i="6"/>
  <c r="U44" i="6"/>
  <c r="T44" i="6"/>
  <c r="I44" i="6" s="1"/>
  <c r="K44" i="6" s="1"/>
  <c r="O44" i="6"/>
  <c r="U43" i="6"/>
  <c r="T43" i="6"/>
  <c r="Q43" i="6"/>
  <c r="R43" i="6" s="1"/>
  <c r="O43" i="6"/>
  <c r="U42" i="6"/>
  <c r="T42" i="6"/>
  <c r="I42" i="6" s="1"/>
  <c r="K42" i="6" s="1"/>
  <c r="Q42" i="6"/>
  <c r="R42" i="6" s="1"/>
  <c r="O42" i="6"/>
  <c r="P42" i="6" s="1"/>
  <c r="V41" i="6"/>
  <c r="U41" i="6"/>
  <c r="T41" i="6"/>
  <c r="I41" i="6" s="1"/>
  <c r="O41" i="6"/>
  <c r="K41" i="6"/>
  <c r="V40" i="6"/>
  <c r="U40" i="6"/>
  <c r="T40" i="6"/>
  <c r="I40" i="6" s="1"/>
  <c r="Q40" i="6"/>
  <c r="R40" i="6" s="1"/>
  <c r="O40" i="6"/>
  <c r="K40" i="6"/>
  <c r="U39" i="6"/>
  <c r="T39" i="6"/>
  <c r="O39" i="6"/>
  <c r="U38" i="6"/>
  <c r="T38" i="6"/>
  <c r="I38" i="6" s="1"/>
  <c r="Q38" i="6"/>
  <c r="R38" i="6" s="1"/>
  <c r="O38" i="6"/>
  <c r="P38" i="6" s="1"/>
  <c r="K38" i="6"/>
  <c r="U37" i="6"/>
  <c r="T37" i="6"/>
  <c r="I37" i="6" s="1"/>
  <c r="K37" i="6" s="1"/>
  <c r="O37" i="6"/>
  <c r="V36" i="6"/>
  <c r="U36" i="6"/>
  <c r="T36" i="6"/>
  <c r="I36" i="6" s="1"/>
  <c r="K36" i="6" s="1"/>
  <c r="O36" i="6"/>
  <c r="U35" i="6"/>
  <c r="T35" i="6"/>
  <c r="Q35" i="6"/>
  <c r="R35" i="6" s="1"/>
  <c r="O35" i="6"/>
  <c r="V34" i="6"/>
  <c r="U34" i="6"/>
  <c r="T34" i="6"/>
  <c r="I34" i="6" s="1"/>
  <c r="K34" i="6" s="1"/>
  <c r="Q34" i="6"/>
  <c r="R34" i="6" s="1"/>
  <c r="O34" i="6"/>
  <c r="P34" i="6" s="1"/>
  <c r="U33" i="6"/>
  <c r="T33" i="6"/>
  <c r="I33" i="6" s="1"/>
  <c r="K33" i="6" s="1"/>
  <c r="O33" i="6"/>
  <c r="V32" i="6"/>
  <c r="U32" i="6"/>
  <c r="T32" i="6"/>
  <c r="I32" i="6" s="1"/>
  <c r="Q32" i="6"/>
  <c r="R32" i="6" s="1"/>
  <c r="O32" i="6"/>
  <c r="K32" i="6"/>
  <c r="AL21" i="5"/>
  <c r="AI21" i="5"/>
  <c r="M21" i="5" s="1"/>
  <c r="Z21" i="5" s="1"/>
  <c r="AH21" i="5"/>
  <c r="AJ21" i="5" s="1"/>
  <c r="AK21" i="5" s="1"/>
  <c r="AD21" i="5"/>
  <c r="AC21" i="5"/>
  <c r="AE21" i="5" s="1"/>
  <c r="AF21" i="5" s="1"/>
  <c r="L21" i="5"/>
  <c r="AM21" i="5" s="1"/>
  <c r="E21" i="5"/>
  <c r="AL20" i="5"/>
  <c r="AI20" i="5"/>
  <c r="M20" i="5" s="1"/>
  <c r="Z20" i="5" s="1"/>
  <c r="AH20" i="5"/>
  <c r="AJ20" i="5" s="1"/>
  <c r="AK20" i="5" s="1"/>
  <c r="AD20" i="5"/>
  <c r="AC20" i="5"/>
  <c r="X20" i="5"/>
  <c r="AB20" i="5" s="1"/>
  <c r="L20" i="5"/>
  <c r="AM20" i="5" s="1"/>
  <c r="E20" i="5"/>
  <c r="AL19" i="5"/>
  <c r="AK19" i="5"/>
  <c r="AI19" i="5"/>
  <c r="M19" i="5" s="1"/>
  <c r="Z19" i="5" s="1"/>
  <c r="AH19" i="5"/>
  <c r="AJ19" i="5" s="1"/>
  <c r="AF19" i="5"/>
  <c r="AD19" i="5"/>
  <c r="AC19" i="5"/>
  <c r="AE19" i="5" s="1"/>
  <c r="L19" i="5"/>
  <c r="AM19" i="5" s="1"/>
  <c r="E19" i="5"/>
  <c r="AL18" i="5"/>
  <c r="AK18" i="5"/>
  <c r="AI18" i="5"/>
  <c r="M18" i="5" s="1"/>
  <c r="Z18" i="5" s="1"/>
  <c r="AH18" i="5"/>
  <c r="AJ18" i="5" s="1"/>
  <c r="AD18" i="5"/>
  <c r="AC18" i="5"/>
  <c r="AE18" i="5" s="1"/>
  <c r="AF18" i="5" s="1"/>
  <c r="X18" i="5"/>
  <c r="AB18" i="5" s="1"/>
  <c r="L18" i="5"/>
  <c r="AM18" i="5" s="1"/>
  <c r="E18" i="5"/>
  <c r="AL17" i="5"/>
  <c r="AI17" i="5"/>
  <c r="M17" i="5" s="1"/>
  <c r="Z17" i="5" s="1"/>
  <c r="AH17" i="5"/>
  <c r="AJ17" i="5" s="1"/>
  <c r="AK17" i="5" s="1"/>
  <c r="AC17" i="5"/>
  <c r="E17" i="5"/>
  <c r="AL16" i="5"/>
  <c r="AK16" i="5"/>
  <c r="AI16" i="5"/>
  <c r="M16" i="5" s="1"/>
  <c r="Z16" i="5" s="1"/>
  <c r="AH16" i="5"/>
  <c r="AJ16" i="5" s="1"/>
  <c r="AE16" i="5"/>
  <c r="AF16" i="5" s="1"/>
  <c r="AC16" i="5"/>
  <c r="AD16" i="5" s="1"/>
  <c r="L16" i="5"/>
  <c r="AM16" i="5" s="1"/>
  <c r="E16" i="5"/>
  <c r="AL15" i="5"/>
  <c r="AI15" i="5"/>
  <c r="AH15" i="5"/>
  <c r="AJ15" i="5" s="1"/>
  <c r="AK15" i="5" s="1"/>
  <c r="AD15" i="5"/>
  <c r="L15" i="5" s="1"/>
  <c r="AC15" i="5"/>
  <c r="M15" i="5"/>
  <c r="Z15" i="5" s="1"/>
  <c r="AE15" i="5" s="1"/>
  <c r="AF15" i="5" s="1"/>
  <c r="E15" i="5"/>
  <c r="AL14" i="5"/>
  <c r="AH14" i="5"/>
  <c r="AJ14" i="5" s="1"/>
  <c r="AK14" i="5" s="1"/>
  <c r="AD14" i="5"/>
  <c r="L14" i="5" s="1"/>
  <c r="AC14" i="5"/>
  <c r="E14" i="5"/>
  <c r="AL13" i="5"/>
  <c r="AH13" i="5"/>
  <c r="AJ13" i="5" s="1"/>
  <c r="AK13" i="5" s="1"/>
  <c r="AD13" i="5"/>
  <c r="L13" i="5" s="1"/>
  <c r="AC13" i="5"/>
  <c r="E13" i="5"/>
  <c r="AL12" i="5"/>
  <c r="AH12" i="5"/>
  <c r="AJ12" i="5" s="1"/>
  <c r="AK12" i="5" s="1"/>
  <c r="AD12" i="5"/>
  <c r="L12" i="5" s="1"/>
  <c r="AC12" i="5"/>
  <c r="E12" i="5"/>
  <c r="AM41" i="3"/>
  <c r="AI41" i="3"/>
  <c r="AK41" i="3" s="1"/>
  <c r="AL41" i="3" s="1"/>
  <c r="AE41" i="3"/>
  <c r="K41" i="3" s="1"/>
  <c r="AD41" i="3"/>
  <c r="AM40" i="3"/>
  <c r="AI40" i="3"/>
  <c r="AK40" i="3" s="1"/>
  <c r="AL40" i="3" s="1"/>
  <c r="AE40" i="3"/>
  <c r="K40" i="3" s="1"/>
  <c r="AD40" i="3"/>
  <c r="AM39" i="3"/>
  <c r="AJ39" i="3"/>
  <c r="L39" i="3" s="1"/>
  <c r="Y39" i="3" s="1"/>
  <c r="AI39" i="3"/>
  <c r="AD39" i="3"/>
  <c r="AM38" i="3"/>
  <c r="AL38" i="3"/>
  <c r="AK38" i="3"/>
  <c r="AI38" i="3"/>
  <c r="AJ38" i="3" s="1"/>
  <c r="L38" i="3" s="1"/>
  <c r="Y38" i="3" s="1"/>
  <c r="AE38" i="3"/>
  <c r="K38" i="3" s="1"/>
  <c r="AD38" i="3"/>
  <c r="AM37" i="3"/>
  <c r="AK37" i="3"/>
  <c r="AL37" i="3" s="1"/>
  <c r="AJ37" i="3"/>
  <c r="L37" i="3" s="1"/>
  <c r="Y37" i="3" s="1"/>
  <c r="AI37" i="3"/>
  <c r="AD37" i="3"/>
  <c r="AF37" i="3" s="1"/>
  <c r="AG37" i="3" s="1"/>
  <c r="AM36" i="3"/>
  <c r="AJ36" i="3"/>
  <c r="L36" i="3" s="1"/>
  <c r="Y36" i="3" s="1"/>
  <c r="AI36" i="3"/>
  <c r="AK36" i="3" s="1"/>
  <c r="AL36" i="3" s="1"/>
  <c r="AD36" i="3"/>
  <c r="AM35" i="3"/>
  <c r="AI35" i="3"/>
  <c r="AK35" i="3" s="1"/>
  <c r="AL35" i="3" s="1"/>
  <c r="AE35" i="3"/>
  <c r="AD35" i="3"/>
  <c r="K35" i="3"/>
  <c r="AN35" i="3" s="1"/>
  <c r="AM34" i="3"/>
  <c r="AJ34" i="3"/>
  <c r="L34" i="3" s="1"/>
  <c r="Y34" i="3" s="1"/>
  <c r="AF34" i="3" s="1"/>
  <c r="AG34" i="3" s="1"/>
  <c r="AI34" i="3"/>
  <c r="AK34" i="3" s="1"/>
  <c r="AL34" i="3" s="1"/>
  <c r="AD34" i="3"/>
  <c r="AE34" i="3" s="1"/>
  <c r="K34" i="3" s="1"/>
  <c r="AM33" i="3"/>
  <c r="AI33" i="3"/>
  <c r="AK33" i="3" s="1"/>
  <c r="AL33" i="3" s="1"/>
  <c r="AE33" i="3"/>
  <c r="K33" i="3" s="1"/>
  <c r="AD33" i="3"/>
  <c r="AN32" i="3"/>
  <c r="AM32" i="3"/>
  <c r="AI32" i="3"/>
  <c r="AK32" i="3" s="1"/>
  <c r="AL32" i="3" s="1"/>
  <c r="AE32" i="3"/>
  <c r="AD32" i="3"/>
  <c r="AF32" i="3" s="1"/>
  <c r="AG32" i="3" s="1"/>
  <c r="AM31" i="3"/>
  <c r="AN31" i="3" s="1"/>
  <c r="AJ31" i="3"/>
  <c r="AI31" i="3"/>
  <c r="AK31" i="3" s="1"/>
  <c r="AL31" i="3" s="1"/>
  <c r="AG31" i="3"/>
  <c r="AF31" i="3"/>
  <c r="AD31" i="3"/>
  <c r="AE31" i="3" s="1"/>
  <c r="AM30" i="3"/>
  <c r="AJ30" i="3"/>
  <c r="L30" i="3" s="1"/>
  <c r="AI30" i="3"/>
  <c r="AK30" i="3" s="1"/>
  <c r="AL30" i="3" s="1"/>
  <c r="AF30" i="3"/>
  <c r="AG30" i="3" s="1"/>
  <c r="AD30" i="3"/>
  <c r="AE30" i="3" s="1"/>
  <c r="K30" i="3" s="1"/>
  <c r="AN30" i="3" s="1"/>
  <c r="AN29" i="3"/>
  <c r="AM29" i="3"/>
  <c r="AI29" i="3"/>
  <c r="AK29" i="3" s="1"/>
  <c r="AL29" i="3" s="1"/>
  <c r="AE29" i="3"/>
  <c r="AD29" i="3"/>
  <c r="AF29" i="3" s="1"/>
  <c r="AG29" i="3" s="1"/>
  <c r="AM28" i="3"/>
  <c r="AN28" i="3" s="1"/>
  <c r="AJ28" i="3"/>
  <c r="AI28" i="3"/>
  <c r="AG28" i="3"/>
  <c r="AF28" i="3"/>
  <c r="AD28" i="3"/>
  <c r="AK28" i="3" s="1"/>
  <c r="AL28" i="3" s="1"/>
  <c r="AM27" i="3"/>
  <c r="AJ27" i="3"/>
  <c r="L27" i="3" s="1"/>
  <c r="AI27" i="3"/>
  <c r="AK27" i="3" s="1"/>
  <c r="AL27" i="3" s="1"/>
  <c r="AD27" i="3"/>
  <c r="AF27" i="3" s="1"/>
  <c r="AG27" i="3" s="1"/>
  <c r="AN26" i="3"/>
  <c r="AM26" i="3"/>
  <c r="AI26" i="3"/>
  <c r="AK26" i="3" s="1"/>
  <c r="AL26" i="3" s="1"/>
  <c r="AE26" i="3"/>
  <c r="AD26" i="3"/>
  <c r="AF26" i="3" s="1"/>
  <c r="AG26" i="3" s="1"/>
  <c r="AM25" i="3"/>
  <c r="AN25" i="3" s="1"/>
  <c r="AK25" i="3"/>
  <c r="AL25" i="3" s="1"/>
  <c r="AJ25" i="3"/>
  <c r="AI25" i="3"/>
  <c r="AG25" i="3"/>
  <c r="AF25" i="3"/>
  <c r="AD25" i="3"/>
  <c r="AE25" i="3" s="1"/>
  <c r="AM24" i="3"/>
  <c r="AN24" i="3" s="1"/>
  <c r="AJ24" i="3"/>
  <c r="AI24" i="3"/>
  <c r="AK24" i="3" s="1"/>
  <c r="AL24" i="3" s="1"/>
  <c r="AD24" i="3"/>
  <c r="AF24" i="3" s="1"/>
  <c r="AG24" i="3" s="1"/>
  <c r="AN23" i="3"/>
  <c r="AM23" i="3"/>
  <c r="AL23" i="3"/>
  <c r="AK23" i="3"/>
  <c r="AI23" i="3"/>
  <c r="AJ23" i="3" s="1"/>
  <c r="AF23" i="3"/>
  <c r="AG23" i="3" s="1"/>
  <c r="AE23" i="3"/>
  <c r="AD23" i="3"/>
  <c r="AN22" i="3"/>
  <c r="AM22" i="3"/>
  <c r="AI22" i="3"/>
  <c r="AK22" i="3" s="1"/>
  <c r="AL22" i="3" s="1"/>
  <c r="AE22" i="3"/>
  <c r="AD22" i="3"/>
  <c r="AF22" i="3" s="1"/>
  <c r="AG22" i="3" s="1"/>
  <c r="AM21" i="3"/>
  <c r="AN21" i="3" s="1"/>
  <c r="AK21" i="3"/>
  <c r="AL21" i="3" s="1"/>
  <c r="AJ21" i="3"/>
  <c r="AI21" i="3"/>
  <c r="AG21" i="3"/>
  <c r="AF21" i="3"/>
  <c r="AD21" i="3"/>
  <c r="AE21" i="3" s="1"/>
  <c r="AM20" i="3"/>
  <c r="AN20" i="3" s="1"/>
  <c r="AJ20" i="3"/>
  <c r="AI20" i="3"/>
  <c r="AK20" i="3" s="1"/>
  <c r="AL20" i="3" s="1"/>
  <c r="AD20" i="3"/>
  <c r="AF20" i="3" s="1"/>
  <c r="AG20" i="3" s="1"/>
  <c r="AN19" i="3"/>
  <c r="AM19" i="3"/>
  <c r="AL19" i="3"/>
  <c r="AK19" i="3"/>
  <c r="AI19" i="3"/>
  <c r="AJ19" i="3" s="1"/>
  <c r="AF19" i="3"/>
  <c r="AG19" i="3" s="1"/>
  <c r="AE19" i="3"/>
  <c r="AD19" i="3"/>
  <c r="AN18" i="3"/>
  <c r="AM18" i="3"/>
  <c r="AI18" i="3"/>
  <c r="AK18" i="3" s="1"/>
  <c r="AL18" i="3" s="1"/>
  <c r="AE18" i="3"/>
  <c r="AD18" i="3"/>
  <c r="AF18" i="3" s="1"/>
  <c r="AG18" i="3" s="1"/>
  <c r="AM17" i="3"/>
  <c r="AN17" i="3" s="1"/>
  <c r="AK17" i="3"/>
  <c r="AL17" i="3" s="1"/>
  <c r="AJ17" i="3"/>
  <c r="AI17" i="3"/>
  <c r="AG17" i="3"/>
  <c r="AF17" i="3"/>
  <c r="AD17" i="3"/>
  <c r="AE17" i="3" s="1"/>
  <c r="AM16" i="3"/>
  <c r="AN16" i="3" s="1"/>
  <c r="AJ16" i="3"/>
  <c r="AI16" i="3"/>
  <c r="AK16" i="3" s="1"/>
  <c r="AL16" i="3" s="1"/>
  <c r="AD16" i="3"/>
  <c r="AF16" i="3" s="1"/>
  <c r="AG16" i="3" s="1"/>
  <c r="AN15" i="3"/>
  <c r="AM15" i="3"/>
  <c r="AL15" i="3"/>
  <c r="AK15" i="3"/>
  <c r="AI15" i="3"/>
  <c r="AJ15" i="3" s="1"/>
  <c r="AF15" i="3"/>
  <c r="AG15" i="3" s="1"/>
  <c r="AE15" i="3"/>
  <c r="AD15" i="3"/>
  <c r="AN14" i="3"/>
  <c r="AM14" i="3"/>
  <c r="AI14" i="3"/>
  <c r="AK14" i="3" s="1"/>
  <c r="AL14" i="3" s="1"/>
  <c r="AE14" i="3"/>
  <c r="AD14" i="3"/>
  <c r="AF14" i="3" s="1"/>
  <c r="AG14" i="3" s="1"/>
  <c r="AM13" i="3"/>
  <c r="AN13" i="3" s="1"/>
  <c r="AK13" i="3"/>
  <c r="AL13" i="3" s="1"/>
  <c r="AJ13" i="3"/>
  <c r="AI13" i="3"/>
  <c r="AG13" i="3"/>
  <c r="AF13" i="3"/>
  <c r="AD13" i="3"/>
  <c r="AE13" i="3" s="1"/>
  <c r="AM12" i="3"/>
  <c r="AN12" i="3" s="1"/>
  <c r="AJ12" i="3"/>
  <c r="AI12" i="3"/>
  <c r="AK12" i="3" s="1"/>
  <c r="AL12" i="3" s="1"/>
  <c r="AD12" i="3"/>
  <c r="AF12" i="3" s="1"/>
  <c r="AG12" i="3" s="1"/>
  <c r="L54" i="2"/>
  <c r="K54" i="2"/>
  <c r="M44" i="2"/>
  <c r="M41" i="2"/>
  <c r="M37" i="2"/>
  <c r="M34" i="2"/>
  <c r="M30" i="2"/>
  <c r="M26" i="2"/>
  <c r="M22" i="2"/>
  <c r="M13" i="2"/>
  <c r="M12" i="2"/>
  <c r="K56" i="2" s="1"/>
  <c r="AN38" i="3" l="1"/>
  <c r="W38" i="3"/>
  <c r="AA38" i="3" s="1"/>
  <c r="X13" i="5"/>
  <c r="AM13" i="5"/>
  <c r="X12" i="5"/>
  <c r="AB12" i="5" s="1"/>
  <c r="AM12" i="5"/>
  <c r="X15" i="5"/>
  <c r="AB15" i="5" s="1"/>
  <c r="AM15" i="5"/>
  <c r="W40" i="3"/>
  <c r="AN40" i="3"/>
  <c r="W34" i="3"/>
  <c r="AA34" i="3" s="1"/>
  <c r="AN34" i="3"/>
  <c r="AF39" i="3"/>
  <c r="AG39" i="3" s="1"/>
  <c r="X14" i="5"/>
  <c r="AB14" i="5" s="1"/>
  <c r="AM14" i="5"/>
  <c r="AF36" i="3"/>
  <c r="AG36" i="3" s="1"/>
  <c r="W41" i="3"/>
  <c r="AN41" i="3"/>
  <c r="W33" i="3"/>
  <c r="AN33" i="3"/>
  <c r="AF38" i="3"/>
  <c r="AG38" i="3" s="1"/>
  <c r="AE28" i="3"/>
  <c r="AK39" i="3"/>
  <c r="AL39" i="3" s="1"/>
  <c r="AE17" i="5"/>
  <c r="AF17" i="5" s="1"/>
  <c r="AE20" i="5"/>
  <c r="AF20" i="5" s="1"/>
  <c r="P36" i="6"/>
  <c r="L36" i="6"/>
  <c r="P39" i="6"/>
  <c r="L39" i="6"/>
  <c r="L45" i="6"/>
  <c r="Q45" i="6"/>
  <c r="R45" i="6" s="1"/>
  <c r="P45" i="6"/>
  <c r="V49" i="6"/>
  <c r="U35" i="8"/>
  <c r="U43" i="8"/>
  <c r="U51" i="8"/>
  <c r="V23" i="10"/>
  <c r="Q23" i="10"/>
  <c r="S23" i="10" s="1"/>
  <c r="X21" i="5"/>
  <c r="AB21" i="5" s="1"/>
  <c r="L33" i="6"/>
  <c r="Q33" i="6"/>
  <c r="R33" i="6" s="1"/>
  <c r="P33" i="6"/>
  <c r="Q36" i="6"/>
  <c r="R36" i="6" s="1"/>
  <c r="V37" i="6"/>
  <c r="Q39" i="6"/>
  <c r="R39" i="6" s="1"/>
  <c r="V46" i="6"/>
  <c r="U17" i="7"/>
  <c r="Q15" i="8"/>
  <c r="R15" i="8" s="1"/>
  <c r="P15" i="8"/>
  <c r="U15" i="8" s="1"/>
  <c r="U18" i="8"/>
  <c r="U21" i="8"/>
  <c r="U38" i="8"/>
  <c r="U46" i="8"/>
  <c r="M15" i="9"/>
  <c r="K15" i="9"/>
  <c r="Q21" i="10"/>
  <c r="S21" i="10" s="1"/>
  <c r="V21" i="10"/>
  <c r="V39" i="6"/>
  <c r="I39" i="6"/>
  <c r="K39" i="6" s="1"/>
  <c r="P44" i="6"/>
  <c r="L44" i="6"/>
  <c r="P47" i="6"/>
  <c r="L47" i="6"/>
  <c r="Q27" i="8"/>
  <c r="R27" i="8" s="1"/>
  <c r="P27" i="8"/>
  <c r="U27" i="8" s="1"/>
  <c r="M41" i="8"/>
  <c r="K41" i="8"/>
  <c r="M49" i="8"/>
  <c r="K49" i="8"/>
  <c r="M18" i="9"/>
  <c r="K18" i="9"/>
  <c r="W35" i="3"/>
  <c r="AJ35" i="3"/>
  <c r="L35" i="3" s="1"/>
  <c r="Y35" i="3" s="1"/>
  <c r="AF35" i="3" s="1"/>
  <c r="AG35" i="3" s="1"/>
  <c r="AE39" i="3"/>
  <c r="K39" i="3" s="1"/>
  <c r="X16" i="5"/>
  <c r="AB16" i="5" s="1"/>
  <c r="X19" i="5"/>
  <c r="AB19" i="5" s="1"/>
  <c r="P32" i="6"/>
  <c r="L32" i="6"/>
  <c r="P35" i="6"/>
  <c r="L35" i="6"/>
  <c r="L41" i="6"/>
  <c r="Q41" i="6"/>
  <c r="R41" i="6" s="1"/>
  <c r="P41" i="6"/>
  <c r="Q44" i="6"/>
  <c r="R44" i="6" s="1"/>
  <c r="Q47" i="6"/>
  <c r="R47" i="6" s="1"/>
  <c r="M36" i="8"/>
  <c r="K36" i="8"/>
  <c r="M44" i="8"/>
  <c r="K44" i="8"/>
  <c r="M13" i="9"/>
  <c r="K13" i="9"/>
  <c r="Q18" i="9"/>
  <c r="R18" i="9" s="1"/>
  <c r="V33" i="6"/>
  <c r="V42" i="6"/>
  <c r="V47" i="6"/>
  <c r="I47" i="6"/>
  <c r="K47" i="6" s="1"/>
  <c r="Q19" i="8"/>
  <c r="R19" i="8" s="1"/>
  <c r="P19" i="8"/>
  <c r="U19" i="8" s="1"/>
  <c r="U39" i="8"/>
  <c r="U47" i="8"/>
  <c r="Q13" i="9"/>
  <c r="R13" i="9" s="1"/>
  <c r="M16" i="9"/>
  <c r="K16" i="9"/>
  <c r="AJ33" i="3"/>
  <c r="L33" i="3" s="1"/>
  <c r="Y33" i="3" s="1"/>
  <c r="AF33" i="3" s="1"/>
  <c r="AG33" i="3" s="1"/>
  <c r="AE37" i="3"/>
  <c r="K37" i="3" s="1"/>
  <c r="AJ41" i="3"/>
  <c r="L41" i="3" s="1"/>
  <c r="Y41" i="3" s="1"/>
  <c r="AF41" i="3" s="1"/>
  <c r="AG41" i="3" s="1"/>
  <c r="AI12" i="5"/>
  <c r="M12" i="5" s="1"/>
  <c r="Z12" i="5" s="1"/>
  <c r="AE12" i="5" s="1"/>
  <c r="AF12" i="5" s="1"/>
  <c r="AI13" i="5"/>
  <c r="M13" i="5" s="1"/>
  <c r="Z13" i="5" s="1"/>
  <c r="AE13" i="5" s="1"/>
  <c r="AF13" i="5" s="1"/>
  <c r="AI14" i="5"/>
  <c r="M14" i="5" s="1"/>
  <c r="Z14" i="5" s="1"/>
  <c r="AE14" i="5" s="1"/>
  <c r="AF14" i="5" s="1"/>
  <c r="V35" i="6"/>
  <c r="I35" i="6"/>
  <c r="K35" i="6" s="1"/>
  <c r="P40" i="6"/>
  <c r="L40" i="6"/>
  <c r="P43" i="6"/>
  <c r="L43" i="6"/>
  <c r="L49" i="6"/>
  <c r="Q49" i="6"/>
  <c r="R49" i="6" s="1"/>
  <c r="P49" i="6"/>
  <c r="U13" i="7"/>
  <c r="Q31" i="8"/>
  <c r="R31" i="8" s="1"/>
  <c r="P31" i="8"/>
  <c r="U31" i="8" s="1"/>
  <c r="M34" i="8"/>
  <c r="K34" i="8"/>
  <c r="M42" i="8"/>
  <c r="K42" i="8"/>
  <c r="M50" i="8"/>
  <c r="K50" i="8"/>
  <c r="M19" i="9"/>
  <c r="K19" i="9"/>
  <c r="AE12" i="3"/>
  <c r="AJ14" i="3"/>
  <c r="AE16" i="3"/>
  <c r="AJ18" i="3"/>
  <c r="AE20" i="3"/>
  <c r="AJ22" i="3"/>
  <c r="AE24" i="3"/>
  <c r="AJ26" i="3"/>
  <c r="AE27" i="3"/>
  <c r="K27" i="3" s="1"/>
  <c r="AN27" i="3" s="1"/>
  <c r="AJ29" i="3"/>
  <c r="AJ32" i="3"/>
  <c r="AE36" i="3"/>
  <c r="K36" i="3" s="1"/>
  <c r="AJ40" i="3"/>
  <c r="L40" i="3" s="1"/>
  <c r="Y40" i="3" s="1"/>
  <c r="AF40" i="3" s="1"/>
  <c r="AG40" i="3" s="1"/>
  <c r="L37" i="6"/>
  <c r="Q37" i="6"/>
  <c r="R37" i="6" s="1"/>
  <c r="P37" i="6"/>
  <c r="U37" i="8"/>
  <c r="U45" i="8"/>
  <c r="Q11" i="9"/>
  <c r="R11" i="9" s="1"/>
  <c r="P11" i="9"/>
  <c r="U11" i="9" s="1"/>
  <c r="M14" i="9"/>
  <c r="K14" i="9"/>
  <c r="Q19" i="9"/>
  <c r="R19" i="9" s="1"/>
  <c r="V38" i="6"/>
  <c r="V43" i="6"/>
  <c r="I43" i="6"/>
  <c r="K43" i="6" s="1"/>
  <c r="P48" i="6"/>
  <c r="L48" i="6"/>
  <c r="Q17" i="8"/>
  <c r="R17" i="8" s="1"/>
  <c r="Q23" i="8"/>
  <c r="R23" i="8" s="1"/>
  <c r="P23" i="8"/>
  <c r="U23" i="8" s="1"/>
  <c r="U40" i="8"/>
  <c r="U48" i="8"/>
  <c r="Q14" i="9"/>
  <c r="R14" i="9" s="1"/>
  <c r="M17" i="9"/>
  <c r="K17" i="9"/>
  <c r="L34" i="6"/>
  <c r="L38" i="6"/>
  <c r="L42" i="6"/>
  <c r="L46" i="6"/>
  <c r="AD17" i="5"/>
  <c r="L17" i="5" s="1"/>
  <c r="AN36" i="3" l="1"/>
  <c r="W36" i="3"/>
  <c r="AA36" i="3" s="1"/>
  <c r="M47" i="8"/>
  <c r="K47" i="8"/>
  <c r="M38" i="8"/>
  <c r="K38" i="8"/>
  <c r="M51" i="8"/>
  <c r="K51" i="8"/>
  <c r="M45" i="8"/>
  <c r="K45" i="8"/>
  <c r="M43" i="8"/>
  <c r="K43" i="8"/>
  <c r="AA33" i="3"/>
  <c r="M39" i="8"/>
  <c r="K39" i="8"/>
  <c r="AM17" i="5"/>
  <c r="X17" i="5"/>
  <c r="AB17" i="5" s="1"/>
  <c r="M48" i="8"/>
  <c r="K48" i="8"/>
  <c r="M37" i="8"/>
  <c r="K37" i="8"/>
  <c r="W39" i="3"/>
  <c r="AA39" i="3" s="1"/>
  <c r="AN39" i="3"/>
  <c r="M35" i="8"/>
  <c r="K35" i="8"/>
  <c r="AB13" i="5"/>
  <c r="M40" i="8"/>
  <c r="K40" i="8"/>
  <c r="AN37" i="3"/>
  <c r="W37" i="3"/>
  <c r="AA37" i="3" s="1"/>
  <c r="AA41" i="3"/>
  <c r="AA40" i="3"/>
  <c r="M46" i="8"/>
  <c r="K46" i="8"/>
  <c r="AA35" i="3"/>
</calcChain>
</file>

<file path=xl/comments1.xml><?xml version="1.0" encoding="utf-8"?>
<comments xmlns="http://schemas.openxmlformats.org/spreadsheetml/2006/main">
  <authors>
    <author/>
  </authors>
  <commentList>
    <comment ref="E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H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X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  <comment ref="Z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F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I10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Y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  <comment ref="AA10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50pts/tiro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J9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30sec/tiro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F8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J8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30sec/tiro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H8" authorId="0" shapeId="0">
      <text>
        <r>
          <rPr>
            <b/>
            <sz val="8"/>
            <color rgb="FF000000"/>
            <rFont val="Arial1"/>
            <family val="2"/>
          </rPr>
          <t xml:space="preserve">Inserire il tempo dato dai cronometristi
</t>
        </r>
      </text>
    </comment>
    <comment ref="L8" authorId="0" shapeId="0">
      <text>
        <r>
          <rPr>
            <b/>
            <sz val="8"/>
            <color rgb="FF000000"/>
            <rFont val="Arial1"/>
            <family val="2"/>
          </rPr>
          <t>Per ogni superamento della linea di tiro, addebitare 30sec/tiro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D9" authorId="0" shapeId="0">
      <text>
        <r>
          <rPr>
            <b/>
            <sz val="8"/>
            <color rgb="FF000000"/>
            <rFont val="Arial1"/>
            <family val="2"/>
          </rPr>
          <t xml:space="preserve">Inserire i tempi dati dai Cronometristi
</t>
        </r>
      </text>
    </comment>
  </commentList>
</comments>
</file>

<file path=xl/sharedStrings.xml><?xml version="1.0" encoding="utf-8"?>
<sst xmlns="http://schemas.openxmlformats.org/spreadsheetml/2006/main" count="404" uniqueCount="140">
  <si>
    <t>INSERIMENTO DATI MANIFESTAZIONE</t>
  </si>
  <si>
    <t>DENONIMAZIONE GARA</t>
  </si>
  <si>
    <t>LOCALITA'</t>
  </si>
  <si>
    <t>AUGUSTA (SR)</t>
  </si>
  <si>
    <t>DATA</t>
  </si>
  <si>
    <t>Tiro Libero Maschile Orario Batterie</t>
  </si>
  <si>
    <t>Staffetta Orario Batterie</t>
  </si>
  <si>
    <t>Biathlon Maschile Orario Batterie</t>
  </si>
  <si>
    <t>Ora inizio</t>
  </si>
  <si>
    <t>Intervallo  Prove</t>
  </si>
  <si>
    <t>Prove</t>
  </si>
  <si>
    <t>Ora</t>
  </si>
  <si>
    <t>Minuti</t>
  </si>
  <si>
    <t>Intervallo  Batterie</t>
  </si>
  <si>
    <t>Batterie</t>
  </si>
  <si>
    <t>SuperBiathlon Maschile Orario Batterie</t>
  </si>
  <si>
    <t>Biathlon Femminile Orario Batterie</t>
  </si>
  <si>
    <t>Tiro Libero Femminile Orario Batterie</t>
  </si>
  <si>
    <t>SuperBiathlon Femminile Orario Batterie</t>
  </si>
  <si>
    <t>Per azzerare il programma digitare CTRL+MAIUSC+Z</t>
  </si>
  <si>
    <t>FEDERAZIONE ITALIANA PESCA SPORTIVA E ATTIVITA' SUBACQUEE</t>
  </si>
  <si>
    <t>Denominazione:</t>
  </si>
  <si>
    <t>ELENCO ISCRITTI</t>
  </si>
  <si>
    <t>Località:</t>
  </si>
  <si>
    <t>AUGUSTA</t>
  </si>
  <si>
    <t>SR</t>
  </si>
  <si>
    <t>Data:</t>
  </si>
  <si>
    <t>N.</t>
  </si>
  <si>
    <t>Cognome Nome</t>
  </si>
  <si>
    <t>Società</t>
  </si>
  <si>
    <t>TESSERA
FIPSAS</t>
  </si>
  <si>
    <t>TESSERA
ATLETA</t>
  </si>
  <si>
    <t>TIRO LIBERO
MASCHILE</t>
  </si>
  <si>
    <t>TIRO LIBERO
FEMMINILE</t>
  </si>
  <si>
    <t>BIATHLON</t>
  </si>
  <si>
    <t>SUPER BIATHLON</t>
  </si>
  <si>
    <t>STAFFETTA
A SQUADRE</t>
  </si>
  <si>
    <t>Tiro Libero Biathlon SUPER Biathlon</t>
  </si>
  <si>
    <t>Staffetta</t>
  </si>
  <si>
    <t>TOT</t>
  </si>
  <si>
    <t>LO PIANO  ENZO</t>
  </si>
  <si>
    <t>PIANETA OLGA SUB 2000</t>
  </si>
  <si>
    <t>X</t>
  </si>
  <si>
    <t>VIZZINI  MAURIZIO</t>
  </si>
  <si>
    <t>ARGENTINO ADRIANO</t>
  </si>
  <si>
    <t>SIRAKO SUB SIRACUSA</t>
  </si>
  <si>
    <t>BELLI  GIUSEPPE</t>
  </si>
  <si>
    <t>FERRANTE  VINCENZO</t>
  </si>
  <si>
    <t>A.S.D.   ASTREA LATINA</t>
  </si>
  <si>
    <t>VETTURINI  FABRIZIO</t>
  </si>
  <si>
    <t xml:space="preserve"> A.S.D.   ASTREA LATINA</t>
  </si>
  <si>
    <t>DESIDERIO  FRANCESCO</t>
  </si>
  <si>
    <t xml:space="preserve">    X</t>
  </si>
  <si>
    <t xml:space="preserve">     X</t>
  </si>
  <si>
    <t>MURA  FAUSTO</t>
  </si>
  <si>
    <t>SORRENTINO PIETRO</t>
  </si>
  <si>
    <t>TERMINIELLO ANTONIO</t>
  </si>
  <si>
    <t>TOTALE</t>
  </si>
  <si>
    <t>TIRO LIBERO  MASCHILE</t>
  </si>
  <si>
    <t>PUNTEGGIO TIRI</t>
  </si>
  <si>
    <t>ATLETA</t>
  </si>
  <si>
    <t>SOCIETA'</t>
  </si>
  <si>
    <t xml:space="preserve">                                Tempo rilevato             Min Sec  Cent</t>
  </si>
  <si>
    <t>2° Manche       Tempo rilevato             Min Sec  Cent</t>
  </si>
  <si>
    <t>TEMPO IN CENTESIMI</t>
  </si>
  <si>
    <t>TEMPO IN SECONDI    2° manche</t>
  </si>
  <si>
    <t>1° Tiro</t>
  </si>
  <si>
    <t>2° Tiro</t>
  </si>
  <si>
    <t>3° Tiro</t>
  </si>
  <si>
    <t>4° Tiro</t>
  </si>
  <si>
    <t>5° Tiro</t>
  </si>
  <si>
    <t>6° Tiro</t>
  </si>
  <si>
    <t>7° Tiro</t>
  </si>
  <si>
    <t>8° Tiro</t>
  </si>
  <si>
    <t>9° Tiro</t>
  </si>
  <si>
    <t xml:space="preserve">PENALITA' TEMPO           </t>
  </si>
  <si>
    <t xml:space="preserve">PENALITA'   </t>
  </si>
  <si>
    <t>PENALITA' TEMPO           2° manche</t>
  </si>
  <si>
    <t>PENALITA'   2° manche</t>
  </si>
  <si>
    <t>NOTE Presenza</t>
  </si>
  <si>
    <t>A.S.D. ASTREA LATINA</t>
  </si>
  <si>
    <t>ARGENTINO  ADRIANO</t>
  </si>
  <si>
    <t>SYRAKO SUB</t>
  </si>
  <si>
    <t>MEDURI GIUSEPPE</t>
  </si>
  <si>
    <t>SUB CLUB BRESCIA</t>
  </si>
  <si>
    <t>LO PIANO ENZO</t>
  </si>
  <si>
    <t>FERRANTE VINCENZO</t>
  </si>
  <si>
    <t>DESIDERIO FRANCESCO</t>
  </si>
  <si>
    <t>VETTURINI FABRIZIO</t>
  </si>
  <si>
    <t>VIZZINI MAURIZIO</t>
  </si>
  <si>
    <t>Direttore di Gara</t>
  </si>
  <si>
    <t>ALBANO  MARCO</t>
  </si>
  <si>
    <t>Giudice di Gara</t>
  </si>
  <si>
    <t>MARESCALCO SANTO</t>
  </si>
  <si>
    <t>Medico</t>
  </si>
  <si>
    <t>BRIGANTI GINO</t>
  </si>
  <si>
    <t>TIRO LIBERO FEMMINILE DATI</t>
  </si>
  <si>
    <t>Fuori Classifica  1</t>
  </si>
  <si>
    <t xml:space="preserve">                             Tempo rilevato             Min Sec  Cent</t>
  </si>
  <si>
    <t>BIATHLON  MASCHILE DATI</t>
  </si>
  <si>
    <t>N°</t>
  </si>
  <si>
    <t>TIRI</t>
  </si>
  <si>
    <t>Tempo rilevato             Min      Sec       Cent</t>
  </si>
  <si>
    <t>Tempo in secondi</t>
  </si>
  <si>
    <t>Penalità</t>
  </si>
  <si>
    <t>Tempo al netto Penalità</t>
  </si>
  <si>
    <t>Totale</t>
  </si>
  <si>
    <t>BIATHLON FEMMINILE DATI</t>
  </si>
  <si>
    <t>N° TIRI</t>
  </si>
  <si>
    <t>Tempo             al netto Penalità</t>
  </si>
  <si>
    <t>SUPERBIATHLON MASCHILE DATI</t>
  </si>
  <si>
    <t xml:space="preserve">                 SOCIETA'</t>
  </si>
  <si>
    <t>Tempo rilevato             Min     Sec      Cent</t>
  </si>
  <si>
    <t>SORRENTINO  PIETRO               A.S.D.  ASTREA LATINA</t>
  </si>
  <si>
    <t>ALBANO MARCO</t>
  </si>
  <si>
    <t>SUPERBIATHLON FEMMINILE DATI</t>
  </si>
  <si>
    <t>STAFFETTA DATI</t>
  </si>
  <si>
    <t>Tempo</t>
  </si>
  <si>
    <t>Min</t>
  </si>
  <si>
    <t>Sec</t>
  </si>
  <si>
    <t>Cent</t>
  </si>
  <si>
    <t>1°tiro</t>
  </si>
  <si>
    <t>2°tiro</t>
  </si>
  <si>
    <t>3°tiro</t>
  </si>
  <si>
    <t>4°tiro</t>
  </si>
  <si>
    <t>5°tiro</t>
  </si>
  <si>
    <t>6°tiro</t>
  </si>
  <si>
    <t>7°tiro</t>
  </si>
  <si>
    <t>8°tiro</t>
  </si>
  <si>
    <t>9°tiro</t>
  </si>
  <si>
    <t>PENALITA' / BONUS TEMPO</t>
  </si>
  <si>
    <t>PENALITA'</t>
  </si>
  <si>
    <t>Syrako Sub</t>
  </si>
  <si>
    <t>Pianeta Olga Sub</t>
  </si>
  <si>
    <t>Astrea  Latina</t>
  </si>
  <si>
    <t>Astrea  Latina 2 (Fuori Classifica)</t>
  </si>
  <si>
    <t>" IX TROFEO SYRAKO SUB"</t>
  </si>
  <si>
    <t>" IX TROFEO SYRAKO SUB "</t>
  </si>
  <si>
    <t>"IX TROFEO SYRAKO SUB"</t>
  </si>
  <si>
    <t xml:space="preserve">Viale Tiziano, 70 - 00196 Roma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</si>
</sst>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[$-410]dd/mm/yyyy"/>
    <numFmt numFmtId="165" formatCode="[$€-410]&quot; &quot;#,##0.00;&quot;-&quot;[$€-410]&quot; &quot;#,##0.00"/>
    <numFmt numFmtId="166" formatCode="#,##0.00&quot; &quot;;#,##0.00&quot; &quot;;&quot;-&quot;#&quot; &quot;;&quot; &quot;@&quot; &quot;"/>
    <numFmt numFmtId="167" formatCode="dddd&quot;, &quot;mmmm&quot; &quot;dd&quot;, &quot;yyyy"/>
    <numFmt numFmtId="168" formatCode="[$€]#,##0.00&quot; &quot;;&quot;-&quot;[$€]#,##0.00&quot; &quot;;[$€]&quot;-&quot;#&quot; &quot;;&quot; &quot;@&quot; &quot;"/>
  </numFmts>
  <fonts count="36">
    <font>
      <sz val="11"/>
      <color theme="1"/>
      <name val="Arial1"/>
    </font>
    <font>
      <sz val="11"/>
      <color theme="1"/>
      <name val="Arial1"/>
    </font>
    <font>
      <b/>
      <sz val="10"/>
      <color rgb="FF000000"/>
      <name val="Arial1"/>
    </font>
    <font>
      <sz val="10"/>
      <color rgb="FFFFFFFF"/>
      <name val="Arial1"/>
    </font>
    <font>
      <sz val="10"/>
      <color rgb="FFCC0000"/>
      <name val="Arial1"/>
    </font>
    <font>
      <b/>
      <sz val="10"/>
      <color rgb="FFFFFFFF"/>
      <name val="Arial1"/>
    </font>
    <font>
      <i/>
      <sz val="10"/>
      <color rgb="FF808080"/>
      <name val="Arial1"/>
    </font>
    <font>
      <sz val="10"/>
      <color rgb="FF006600"/>
      <name val="Arial1"/>
    </font>
    <font>
      <b/>
      <sz val="24"/>
      <color rgb="FF000000"/>
      <name val="Arial1"/>
    </font>
    <font>
      <sz val="18"/>
      <color rgb="FF000000"/>
      <name val="Arial1"/>
    </font>
    <font>
      <sz val="12"/>
      <color rgb="FF000000"/>
      <name val="Arial1"/>
    </font>
    <font>
      <sz val="10"/>
      <color rgb="FF996600"/>
      <name val="Arial1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10"/>
      <color rgb="FF333333"/>
      <name val="Arial1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b/>
      <u/>
      <sz val="10"/>
      <color theme="1"/>
      <name val="Arial"/>
      <family val="2"/>
    </font>
    <font>
      <sz val="12"/>
      <color theme="1"/>
      <name val="Arial"/>
      <family val="2"/>
    </font>
    <font>
      <sz val="10"/>
      <color rgb="FF000000"/>
      <name val="Arial"/>
      <family val="2"/>
    </font>
    <font>
      <b/>
      <sz val="11"/>
      <color theme="1"/>
      <name val="Arial1"/>
    </font>
    <font>
      <b/>
      <sz val="12"/>
      <color rgb="FF0000FF"/>
      <name val="Arial"/>
      <family val="2"/>
    </font>
    <font>
      <b/>
      <sz val="12"/>
      <color rgb="FF000000"/>
      <name val="Arial"/>
      <family val="2"/>
    </font>
    <font>
      <b/>
      <sz val="16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Arial1"/>
      <family val="2"/>
    </font>
    <font>
      <b/>
      <sz val="8"/>
      <color rgb="FF000000"/>
      <name val="Arial"/>
      <family val="2"/>
    </font>
    <font>
      <b/>
      <sz val="10"/>
      <color rgb="FF0000FF"/>
      <name val="Arial"/>
      <family val="2"/>
    </font>
    <font>
      <sz val="10"/>
      <color rgb="FF0000FF"/>
      <name val="Arial"/>
      <family val="2"/>
    </font>
    <font>
      <b/>
      <sz val="11"/>
      <color theme="1"/>
      <name val="Arial"/>
      <family val="2"/>
    </font>
    <font>
      <b/>
      <sz val="9"/>
      <color rgb="FF000000"/>
      <name val="Arial"/>
      <family val="2"/>
    </font>
    <font>
      <sz val="10"/>
      <color theme="1"/>
      <name val="Arial1"/>
    </font>
    <font>
      <b/>
      <sz val="9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8EB4E3"/>
        <bgColor rgb="FF8EB4E3"/>
      </patternFill>
    </fill>
    <fill>
      <patternFill patternType="solid">
        <fgColor rgb="FFFCD5B5"/>
        <bgColor rgb="FFFCD5B5"/>
      </patternFill>
    </fill>
    <fill>
      <patternFill patternType="solid">
        <fgColor rgb="FFFFFF00"/>
        <bgColor rgb="FFFFFF00"/>
      </patternFill>
    </fill>
    <fill>
      <patternFill patternType="solid">
        <fgColor rgb="FFF2DCDB"/>
        <bgColor rgb="FFF2DCDB"/>
      </patternFill>
    </fill>
    <fill>
      <patternFill patternType="solid">
        <fgColor rgb="FFDBEEF4"/>
        <bgColor rgb="FFDBEEF4"/>
      </patternFill>
    </fill>
    <fill>
      <patternFill patternType="solid">
        <fgColor rgb="FFFAC090"/>
        <bgColor rgb="FFFAC090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</fills>
  <borders count="30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23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168" fontId="1" fillId="0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4" fillId="8" borderId="1"/>
    <xf numFmtId="0" fontId="1" fillId="0" borderId="0"/>
    <xf numFmtId="0" fontId="1" fillId="0" borderId="0"/>
    <xf numFmtId="0" fontId="4" fillId="0" borderId="0"/>
  </cellStyleXfs>
  <cellXfs count="214">
    <xf numFmtId="0" fontId="0" fillId="0" borderId="0" xfId="0"/>
    <xf numFmtId="0" fontId="0" fillId="9" borderId="0" xfId="0" applyFill="1"/>
    <xf numFmtId="0" fontId="16" fillId="9" borderId="0" xfId="0" applyFont="1" applyFill="1"/>
    <xf numFmtId="0" fontId="17" fillId="9" borderId="0" xfId="0" applyFont="1" applyFill="1"/>
    <xf numFmtId="0" fontId="0" fillId="9" borderId="4" xfId="0" applyFill="1" applyBorder="1"/>
    <xf numFmtId="0" fontId="0" fillId="9" borderId="5" xfId="0" applyFill="1" applyBorder="1"/>
    <xf numFmtId="0" fontId="18" fillId="9" borderId="0" xfId="0" applyFont="1" applyFill="1" applyAlignment="1">
      <alignment horizontal="center"/>
    </xf>
    <xf numFmtId="0" fontId="18" fillId="9" borderId="0" xfId="0" applyFont="1" applyFill="1"/>
    <xf numFmtId="0" fontId="18" fillId="9" borderId="5" xfId="0" applyFont="1" applyFill="1" applyBorder="1"/>
    <xf numFmtId="0" fontId="18" fillId="11" borderId="2" xfId="0" applyFont="1" applyFill="1" applyBorder="1" applyAlignment="1">
      <alignment horizontal="center"/>
    </xf>
    <xf numFmtId="0" fontId="18" fillId="9" borderId="6" xfId="0" applyFont="1" applyFill="1" applyBorder="1" applyAlignment="1">
      <alignment horizontal="center"/>
    </xf>
    <xf numFmtId="0" fontId="18" fillId="9" borderId="5" xfId="0" applyFont="1" applyFill="1" applyBorder="1" applyAlignment="1">
      <alignment horizontal="center"/>
    </xf>
    <xf numFmtId="0" fontId="19" fillId="9" borderId="4" xfId="0" applyFont="1" applyFill="1" applyBorder="1"/>
    <xf numFmtId="0" fontId="13" fillId="0" borderId="0" xfId="17"/>
    <xf numFmtId="0" fontId="13" fillId="0" borderId="0" xfId="17" applyAlignment="1">
      <alignment horizontal="center"/>
    </xf>
    <xf numFmtId="0" fontId="12" fillId="0" borderId="0" xfId="18"/>
    <xf numFmtId="0" fontId="18" fillId="0" borderId="0" xfId="17" applyFont="1"/>
    <xf numFmtId="0" fontId="17" fillId="0" borderId="0" xfId="17" applyFont="1"/>
    <xf numFmtId="0" fontId="20" fillId="0" borderId="0" xfId="17" applyFont="1"/>
    <xf numFmtId="0" fontId="16" fillId="0" borderId="0" xfId="17" applyFont="1"/>
    <xf numFmtId="0" fontId="16" fillId="0" borderId="0" xfId="17" applyFont="1" applyAlignment="1">
      <alignment horizontal="center"/>
    </xf>
    <xf numFmtId="0" fontId="18" fillId="0" borderId="0" xfId="17" applyFont="1" applyAlignment="1">
      <alignment horizontal="center"/>
    </xf>
    <xf numFmtId="0" fontId="18" fillId="11" borderId="0" xfId="17" applyFont="1" applyFill="1"/>
    <xf numFmtId="0" fontId="21" fillId="0" borderId="0" xfId="17" applyFont="1"/>
    <xf numFmtId="0" fontId="21" fillId="0" borderId="0" xfId="17" applyFont="1" applyAlignment="1">
      <alignment horizontal="center"/>
    </xf>
    <xf numFmtId="0" fontId="16" fillId="0" borderId="2" xfId="17" applyFont="1" applyBorder="1" applyAlignment="1">
      <alignment horizontal="center"/>
    </xf>
    <xf numFmtId="0" fontId="16" fillId="0" borderId="8" xfId="17" applyFont="1" applyBorder="1"/>
    <xf numFmtId="0" fontId="16" fillId="0" borderId="9" xfId="17" applyFont="1" applyBorder="1"/>
    <xf numFmtId="0" fontId="16" fillId="0" borderId="9" xfId="17" applyFont="1" applyBorder="1" applyAlignment="1">
      <alignment horizontal="center" wrapText="1"/>
    </xf>
    <xf numFmtId="0" fontId="16" fillId="0" borderId="9" xfId="17" applyFont="1" applyBorder="1" applyAlignment="1">
      <alignment horizontal="center" textRotation="90" wrapText="1"/>
    </xf>
    <xf numFmtId="0" fontId="16" fillId="0" borderId="10" xfId="0" applyFont="1" applyBorder="1" applyAlignment="1">
      <alignment horizontal="center" vertical="center" textRotation="90"/>
    </xf>
    <xf numFmtId="0" fontId="16" fillId="0" borderId="11" xfId="17" applyFont="1" applyBorder="1" applyAlignment="1">
      <alignment horizontal="center" textRotation="90" wrapText="1"/>
    </xf>
    <xf numFmtId="0" fontId="16" fillId="0" borderId="11" xfId="17" applyFont="1" applyBorder="1" applyAlignment="1">
      <alignment horizontal="center" wrapText="1"/>
    </xf>
    <xf numFmtId="0" fontId="16" fillId="0" borderId="12" xfId="17" applyFont="1" applyBorder="1" applyAlignment="1">
      <alignment horizontal="center"/>
    </xf>
    <xf numFmtId="0" fontId="16" fillId="0" borderId="9" xfId="17" applyFont="1" applyBorder="1" applyAlignment="1">
      <alignment horizontal="center"/>
    </xf>
    <xf numFmtId="0" fontId="13" fillId="0" borderId="13" xfId="17" applyBorder="1" applyAlignment="1">
      <alignment horizontal="left" vertical="center"/>
    </xf>
    <xf numFmtId="0" fontId="22" fillId="0" borderId="13" xfId="0" applyFont="1" applyBorder="1" applyAlignment="1">
      <alignment horizontal="center" vertical="top" wrapText="1"/>
    </xf>
    <xf numFmtId="0" fontId="16" fillId="0" borderId="13" xfId="17" applyFont="1" applyBorder="1" applyAlignment="1">
      <alignment horizontal="center" vertical="center"/>
    </xf>
    <xf numFmtId="0" fontId="16" fillId="0" borderId="13" xfId="17" applyFont="1" applyBorder="1" applyAlignment="1">
      <alignment horizontal="center"/>
    </xf>
    <xf numFmtId="165" fontId="13" fillId="0" borderId="13" xfId="7" applyNumberFormat="1" applyFont="1" applyBorder="1" applyAlignment="1">
      <alignment horizontal="center" wrapText="1"/>
    </xf>
    <xf numFmtId="166" fontId="0" fillId="0" borderId="13" xfId="0" applyNumberFormat="1" applyBorder="1" applyAlignment="1">
      <alignment horizontal="center" vertical="center"/>
    </xf>
    <xf numFmtId="165" fontId="13" fillId="0" borderId="14" xfId="7" applyNumberFormat="1" applyFont="1" applyBorder="1" applyAlignment="1">
      <alignment horizontal="center" vertical="center"/>
    </xf>
    <xf numFmtId="0" fontId="16" fillId="0" borderId="15" xfId="17" applyFont="1" applyBorder="1"/>
    <xf numFmtId="0" fontId="13" fillId="15" borderId="2" xfId="17" applyFill="1" applyBorder="1" applyAlignment="1">
      <alignment horizontal="left" vertical="center"/>
    </xf>
    <xf numFmtId="0" fontId="13" fillId="0" borderId="2" xfId="17" applyBorder="1"/>
    <xf numFmtId="0" fontId="16" fillId="16" borderId="2" xfId="17" applyFont="1" applyFill="1" applyBorder="1" applyAlignment="1">
      <alignment horizontal="center" vertical="center"/>
    </xf>
    <xf numFmtId="0" fontId="16" fillId="0" borderId="2" xfId="17" applyFont="1" applyBorder="1" applyAlignment="1">
      <alignment horizontal="center" vertical="center"/>
    </xf>
    <xf numFmtId="165" fontId="13" fillId="0" borderId="16" xfId="7" applyNumberFormat="1" applyFont="1" applyBorder="1" applyAlignment="1">
      <alignment horizontal="center" wrapText="1"/>
    </xf>
    <xf numFmtId="0" fontId="13" fillId="15" borderId="2" xfId="17" applyFill="1" applyBorder="1" applyAlignment="1">
      <alignment vertical="center"/>
    </xf>
    <xf numFmtId="0" fontId="13" fillId="0" borderId="2" xfId="17" applyBorder="1" applyAlignment="1">
      <alignment horizontal="center"/>
    </xf>
    <xf numFmtId="165" fontId="13" fillId="0" borderId="2" xfId="7" applyNumberFormat="1" applyFont="1" applyBorder="1" applyAlignment="1">
      <alignment horizontal="center" wrapText="1"/>
    </xf>
    <xf numFmtId="0" fontId="13" fillId="0" borderId="2" xfId="0" applyFont="1" applyBorder="1"/>
    <xf numFmtId="0" fontId="13" fillId="0" borderId="9" xfId="0" applyFont="1" applyBorder="1"/>
    <xf numFmtId="0" fontId="13" fillId="15" borderId="19" xfId="17" applyFill="1" applyBorder="1" applyAlignment="1">
      <alignment horizontal="left" vertical="center"/>
    </xf>
    <xf numFmtId="0" fontId="13" fillId="0" borderId="2" xfId="17" applyBorder="1" applyAlignment="1">
      <alignment horizontal="left" vertical="center"/>
    </xf>
    <xf numFmtId="0" fontId="13" fillId="15" borderId="20" xfId="17" applyFill="1" applyBorder="1" applyAlignment="1">
      <alignment horizontal="left" vertical="center"/>
    </xf>
    <xf numFmtId="0" fontId="23" fillId="0" borderId="0" xfId="0" applyFont="1"/>
    <xf numFmtId="0" fontId="13" fillId="0" borderId="10" xfId="17" applyBorder="1" applyAlignment="1">
      <alignment horizontal="left" vertical="center"/>
    </xf>
    <xf numFmtId="0" fontId="16" fillId="0" borderId="10" xfId="17" applyFont="1" applyBorder="1" applyAlignment="1">
      <alignment horizontal="center" vertical="center"/>
    </xf>
    <xf numFmtId="0" fontId="16" fillId="0" borderId="10" xfId="17" applyFont="1" applyBorder="1" applyAlignment="1">
      <alignment horizontal="center"/>
    </xf>
    <xf numFmtId="165" fontId="13" fillId="0" borderId="10" xfId="7" applyNumberFormat="1" applyFont="1" applyBorder="1" applyAlignment="1">
      <alignment horizontal="center" wrapText="1"/>
    </xf>
    <xf numFmtId="0" fontId="13" fillId="15" borderId="21" xfId="17" applyFill="1" applyBorder="1" applyAlignment="1">
      <alignment vertical="center"/>
    </xf>
    <xf numFmtId="0" fontId="13" fillId="0" borderId="16" xfId="17" applyBorder="1"/>
    <xf numFmtId="0" fontId="16" fillId="16" borderId="16" xfId="17" applyFont="1" applyFill="1" applyBorder="1" applyAlignment="1">
      <alignment horizontal="center" vertical="center"/>
    </xf>
    <xf numFmtId="0" fontId="16" fillId="0" borderId="16" xfId="17" applyFont="1" applyBorder="1" applyAlignment="1">
      <alignment horizontal="center" vertical="center"/>
    </xf>
    <xf numFmtId="0" fontId="16" fillId="0" borderId="16" xfId="17" applyFont="1" applyBorder="1" applyAlignment="1">
      <alignment horizontal="center"/>
    </xf>
    <xf numFmtId="0" fontId="13" fillId="15" borderId="19" xfId="17" applyFill="1" applyBorder="1" applyAlignment="1">
      <alignment vertical="center"/>
    </xf>
    <xf numFmtId="165" fontId="13" fillId="0" borderId="2" xfId="7" applyNumberFormat="1" applyFont="1" applyBorder="1" applyAlignment="1">
      <alignment horizontal="center"/>
    </xf>
    <xf numFmtId="0" fontId="13" fillId="15" borderId="19" xfId="17" applyFill="1" applyBorder="1"/>
    <xf numFmtId="0" fontId="13" fillId="0" borderId="15" xfId="17" applyBorder="1"/>
    <xf numFmtId="0" fontId="16" fillId="0" borderId="23" xfId="17" applyFont="1" applyBorder="1" applyAlignment="1">
      <alignment horizontal="center" vertical="center"/>
    </xf>
    <xf numFmtId="0" fontId="16" fillId="0" borderId="23" xfId="17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3" fillId="15" borderId="2" xfId="17" applyFill="1" applyBorder="1"/>
    <xf numFmtId="165" fontId="22" fillId="0" borderId="25" xfId="7" applyNumberFormat="1" applyFont="1" applyBorder="1" applyAlignment="1">
      <alignment vertical="center"/>
    </xf>
    <xf numFmtId="165" fontId="0" fillId="0" borderId="26" xfId="0" applyNumberFormat="1" applyBorder="1" applyAlignment="1">
      <alignment horizontal="center" vertical="center"/>
    </xf>
    <xf numFmtId="165" fontId="22" fillId="0" borderId="27" xfId="14" applyNumberFormat="1" applyFont="1" applyBorder="1" applyAlignment="1">
      <alignment horizontal="center" wrapText="1"/>
    </xf>
    <xf numFmtId="165" fontId="22" fillId="0" borderId="7" xfId="14" applyNumberFormat="1" applyFont="1" applyBorder="1"/>
    <xf numFmtId="165" fontId="0" fillId="0" borderId="28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0" borderId="7" xfId="17" applyFont="1" applyBorder="1"/>
    <xf numFmtId="165" fontId="16" fillId="0" borderId="7" xfId="17" applyNumberFormat="1" applyFont="1" applyBorder="1"/>
    <xf numFmtId="165" fontId="12" fillId="0" borderId="0" xfId="0" applyNumberFormat="1" applyFont="1" applyAlignment="1">
      <alignment horizontal="center"/>
    </xf>
    <xf numFmtId="0" fontId="18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0" fillId="0" borderId="0" xfId="0" applyProtection="1">
      <protection locked="0"/>
    </xf>
    <xf numFmtId="0" fontId="24" fillId="0" borderId="0" xfId="0" applyFont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1" fontId="29" fillId="0" borderId="23" xfId="0" applyNumberFormat="1" applyFont="1" applyBorder="1" applyAlignment="1" applyProtection="1">
      <alignment horizontal="center" vertical="center" wrapText="1"/>
      <protection locked="0"/>
    </xf>
    <xf numFmtId="1" fontId="16" fillId="13" borderId="23" xfId="0" applyNumberFormat="1" applyFont="1" applyFill="1" applyBorder="1" applyAlignment="1" applyProtection="1">
      <alignment horizontal="center" vertical="center" textRotation="90" wrapText="1"/>
      <protection locked="0"/>
    </xf>
    <xf numFmtId="1" fontId="16" fillId="13" borderId="2" xfId="0" applyNumberFormat="1" applyFont="1" applyFill="1" applyBorder="1" applyAlignment="1" applyProtection="1">
      <alignment horizontal="center" vertical="center" textRotation="90" wrapText="1"/>
      <protection locked="0"/>
    </xf>
    <xf numFmtId="1" fontId="29" fillId="0" borderId="2" xfId="0" applyNumberFormat="1" applyFont="1" applyBorder="1" applyAlignment="1" applyProtection="1">
      <alignment horizontal="center" vertical="center" wrapText="1"/>
      <protection locked="0"/>
    </xf>
    <xf numFmtId="0" fontId="29" fillId="0" borderId="2" xfId="0" applyFont="1" applyBorder="1" applyAlignment="1" applyProtection="1">
      <alignment horizontal="center" vertical="center" wrapText="1"/>
      <protection locked="0"/>
    </xf>
    <xf numFmtId="0" fontId="27" fillId="0" borderId="2" xfId="0" applyFont="1" applyBorder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center" wrapText="1"/>
      <protection locked="0"/>
    </xf>
    <xf numFmtId="1" fontId="0" fillId="0" borderId="0" xfId="0" applyNumberFormat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18" fillId="0" borderId="2" xfId="0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/>
      <protection locked="0"/>
    </xf>
    <xf numFmtId="0" fontId="13" fillId="0" borderId="2" xfId="16" applyBorder="1" applyAlignment="1">
      <alignment horizontal="left" vertical="center"/>
    </xf>
    <xf numFmtId="1" fontId="0" fillId="8" borderId="2" xfId="0" applyNumberFormat="1" applyFill="1" applyBorder="1" applyAlignment="1" applyProtection="1">
      <alignment horizontal="center"/>
      <protection locked="0"/>
    </xf>
    <xf numFmtId="1" fontId="0" fillId="8" borderId="23" xfId="0" applyNumberFormat="1" applyFill="1" applyBorder="1" applyAlignment="1" applyProtection="1">
      <alignment horizontal="center"/>
      <protection locked="0"/>
    </xf>
    <xf numFmtId="1" fontId="0" fillId="8" borderId="15" xfId="0" applyNumberFormat="1" applyFill="1" applyBorder="1" applyAlignment="1" applyProtection="1">
      <alignment horizontal="center"/>
      <protection locked="0"/>
    </xf>
    <xf numFmtId="1" fontId="0" fillId="0" borderId="2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3" fontId="13" fillId="0" borderId="2" xfId="0" applyNumberFormat="1" applyFont="1" applyBorder="1" applyAlignment="1">
      <alignment horizontal="center"/>
    </xf>
    <xf numFmtId="1" fontId="0" fillId="0" borderId="0" xfId="0" applyNumberFormat="1" applyAlignment="1" applyProtection="1">
      <alignment horizontal="right"/>
      <protection locked="0"/>
    </xf>
    <xf numFmtId="2" fontId="0" fillId="0" borderId="0" xfId="0" applyNumberFormat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3" fontId="13" fillId="8" borderId="2" xfId="0" applyNumberFormat="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31" fillId="0" borderId="0" xfId="0" applyFont="1" applyAlignment="1" applyProtection="1">
      <alignment horizontal="center" wrapText="1"/>
      <protection locked="0"/>
    </xf>
    <xf numFmtId="0" fontId="13" fillId="0" borderId="2" xfId="16" applyBorder="1" applyAlignment="1">
      <alignment horizontal="left"/>
    </xf>
    <xf numFmtId="0" fontId="13" fillId="0" borderId="2" xfId="16" applyBorder="1" applyAlignment="1" applyProtection="1">
      <alignment horizontal="center" vertical="center"/>
      <protection locked="0"/>
    </xf>
    <xf numFmtId="0" fontId="13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1" fontId="16" fillId="0" borderId="0" xfId="0" applyNumberFormat="1" applyFont="1" applyProtection="1">
      <protection locked="0"/>
    </xf>
    <xf numFmtId="1" fontId="0" fillId="0" borderId="0" xfId="0" applyNumberFormat="1" applyProtection="1">
      <protection locked="0"/>
    </xf>
    <xf numFmtId="1" fontId="27" fillId="0" borderId="2" xfId="0" applyNumberFormat="1" applyFont="1" applyBorder="1" applyAlignment="1" applyProtection="1">
      <alignment horizontal="center" vertical="center" wrapText="1"/>
      <protection locked="0"/>
    </xf>
    <xf numFmtId="0" fontId="33" fillId="0" borderId="2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1" fontId="27" fillId="0" borderId="0" xfId="0" applyNumberFormat="1" applyFont="1" applyAlignment="1" applyProtection="1">
      <alignment horizontal="center" vertical="center" wrapText="1"/>
      <protection locked="0"/>
    </xf>
    <xf numFmtId="0" fontId="27" fillId="0" borderId="0" xfId="0" applyFont="1" applyAlignment="1" applyProtection="1">
      <alignment vertical="center" wrapText="1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1" fontId="18" fillId="0" borderId="2" xfId="0" applyNumberFormat="1" applyFont="1" applyBorder="1" applyAlignment="1" applyProtection="1">
      <alignment horizontal="center"/>
      <protection locked="0"/>
    </xf>
    <xf numFmtId="0" fontId="13" fillId="0" borderId="2" xfId="0" applyFont="1" applyBorder="1" applyAlignment="1" applyProtection="1">
      <alignment horizontal="center"/>
      <protection locked="0"/>
    </xf>
    <xf numFmtId="0" fontId="0" fillId="8" borderId="2" xfId="0" applyFill="1" applyBorder="1" applyAlignment="1" applyProtection="1">
      <alignment horizontal="center"/>
      <protection locked="0"/>
    </xf>
    <xf numFmtId="1" fontId="13" fillId="8" borderId="2" xfId="0" applyNumberFormat="1" applyFont="1" applyFill="1" applyBorder="1" applyAlignment="1" applyProtection="1">
      <alignment horizontal="center"/>
      <protection locked="0"/>
    </xf>
    <xf numFmtId="2" fontId="13" fillId="0" borderId="2" xfId="0" applyNumberFormat="1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2" fontId="0" fillId="0" borderId="0" xfId="0" applyNumberFormat="1" applyAlignment="1" applyProtection="1">
      <alignment horizontal="center"/>
      <protection locked="0"/>
    </xf>
    <xf numFmtId="0" fontId="13" fillId="0" borderId="2" xfId="0" applyFont="1" applyBorder="1" applyAlignment="1">
      <alignment horizontal="left" vertical="center"/>
    </xf>
    <xf numFmtId="1" fontId="16" fillId="0" borderId="0" xfId="0" applyNumberFormat="1" applyFont="1" applyAlignment="1" applyProtection="1">
      <alignment horizontal="center"/>
      <protection locked="0"/>
    </xf>
    <xf numFmtId="2" fontId="0" fillId="8" borderId="2" xfId="0" applyNumberFormat="1" applyFill="1" applyBorder="1" applyAlignment="1" applyProtection="1">
      <alignment horizontal="center"/>
      <protection locked="0"/>
    </xf>
    <xf numFmtId="0" fontId="34" fillId="0" borderId="0" xfId="16" applyFont="1" applyAlignment="1" applyProtection="1">
      <alignment horizontal="left" vertical="center"/>
      <protection locked="0"/>
    </xf>
    <xf numFmtId="0" fontId="13" fillId="0" borderId="0" xfId="16" applyProtection="1">
      <protection locked="0"/>
    </xf>
    <xf numFmtId="2" fontId="13" fillId="0" borderId="0" xfId="0" applyNumberFormat="1" applyFont="1" applyAlignment="1" applyProtection="1">
      <alignment horizontal="center"/>
      <protection locked="0"/>
    </xf>
    <xf numFmtId="49" fontId="16" fillId="0" borderId="0" xfId="0" applyNumberFormat="1" applyFont="1" applyAlignment="1" applyProtection="1">
      <alignment horizontal="center"/>
      <protection locked="0"/>
    </xf>
    <xf numFmtId="0" fontId="27" fillId="0" borderId="2" xfId="0" applyFont="1" applyBorder="1" applyAlignment="1" applyProtection="1">
      <alignment vertical="center" wrapText="1"/>
      <protection locked="0"/>
    </xf>
    <xf numFmtId="1" fontId="16" fillId="8" borderId="23" xfId="0" applyNumberFormat="1" applyFont="1" applyFill="1" applyBorder="1" applyAlignment="1" applyProtection="1">
      <alignment horizontal="center" vertical="center" textRotation="90" wrapText="1"/>
      <protection locked="0"/>
    </xf>
    <xf numFmtId="1" fontId="16" fillId="8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27" fillId="8" borderId="2" xfId="0" applyFont="1" applyFill="1" applyBorder="1" applyAlignment="1" applyProtection="1">
      <alignment horizontal="center" vertical="center" wrapText="1"/>
      <protection locked="0"/>
    </xf>
    <xf numFmtId="1" fontId="13" fillId="0" borderId="2" xfId="0" applyNumberFormat="1" applyFont="1" applyBorder="1" applyAlignment="1">
      <alignment horizontal="center"/>
    </xf>
    <xf numFmtId="2" fontId="0" fillId="0" borderId="0" xfId="0" applyNumberFormat="1" applyProtection="1">
      <protection locked="0"/>
    </xf>
    <xf numFmtId="0" fontId="18" fillId="0" borderId="0" xfId="0" applyFont="1" applyAlignment="1" applyProtection="1">
      <alignment wrapText="1"/>
      <protection locked="0"/>
    </xf>
    <xf numFmtId="167" fontId="18" fillId="0" borderId="0" xfId="0" applyNumberFormat="1" applyFont="1" applyProtection="1">
      <protection locked="0"/>
    </xf>
    <xf numFmtId="1" fontId="16" fillId="17" borderId="23" xfId="0" applyNumberFormat="1" applyFont="1" applyFill="1" applyBorder="1" applyAlignment="1" applyProtection="1">
      <alignment horizontal="center" vertical="center" textRotation="90" wrapText="1"/>
      <protection locked="0"/>
    </xf>
    <xf numFmtId="1" fontId="16" fillId="17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27" fillId="17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17" applyBorder="1" applyAlignment="1">
      <alignment horizontal="left"/>
    </xf>
    <xf numFmtId="0" fontId="16" fillId="0" borderId="0" xfId="0" applyFont="1" applyAlignment="1" applyProtection="1">
      <alignment horizontal="center" vertical="center"/>
      <protection locked="0"/>
    </xf>
    <xf numFmtId="1" fontId="16" fillId="0" borderId="29" xfId="0" applyNumberFormat="1" applyFont="1" applyBorder="1" applyAlignment="1" applyProtection="1">
      <alignment horizontal="center"/>
      <protection locked="0"/>
    </xf>
    <xf numFmtId="0" fontId="27" fillId="0" borderId="2" xfId="0" applyFont="1" applyBorder="1" applyAlignment="1" applyProtection="1">
      <alignment horizontal="center" wrapText="1"/>
      <protection locked="0"/>
    </xf>
    <xf numFmtId="0" fontId="32" fillId="13" borderId="15" xfId="0" applyFont="1" applyFill="1" applyBorder="1" applyAlignment="1" applyProtection="1">
      <alignment horizontal="center" vertical="center"/>
      <protection locked="0"/>
    </xf>
    <xf numFmtId="1" fontId="16" fillId="13" borderId="3" xfId="0" applyNumberFormat="1" applyFont="1" applyFill="1" applyBorder="1" applyAlignment="1" applyProtection="1">
      <alignment horizontal="center" vertical="center" textRotation="90" wrapText="1"/>
      <protection locked="0"/>
    </xf>
    <xf numFmtId="0" fontId="16" fillId="0" borderId="0" xfId="0" applyFont="1" applyAlignment="1" applyProtection="1">
      <alignment horizontal="center" wrapText="1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3" fillId="8" borderId="15" xfId="0" applyFont="1" applyFill="1" applyBorder="1" applyAlignment="1" applyProtection="1">
      <alignment horizontal="center" vertical="center"/>
      <protection locked="0"/>
    </xf>
    <xf numFmtId="1" fontId="0" fillId="0" borderId="15" xfId="0" applyNumberFormat="1" applyBorder="1" applyAlignment="1">
      <alignment horizontal="center" vertical="center"/>
    </xf>
    <xf numFmtId="1" fontId="0" fillId="8" borderId="2" xfId="0" applyNumberFormat="1" applyFill="1" applyBorder="1" applyAlignment="1" applyProtection="1">
      <alignment horizontal="center" vertical="center"/>
      <protection locked="0"/>
    </xf>
    <xf numFmtId="1" fontId="0" fillId="0" borderId="23" xfId="0" applyNumberForma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0" fontId="35" fillId="0" borderId="0" xfId="0" applyFont="1" applyProtection="1">
      <protection locked="0"/>
    </xf>
    <xf numFmtId="0" fontId="0" fillId="9" borderId="0" xfId="0" applyFill="1"/>
    <xf numFmtId="0" fontId="18" fillId="9" borderId="6" xfId="0" applyFont="1" applyFill="1" applyBorder="1" applyAlignment="1">
      <alignment horizontal="center"/>
    </xf>
    <xf numFmtId="0" fontId="0" fillId="11" borderId="2" xfId="0" applyFill="1" applyBorder="1"/>
    <xf numFmtId="0" fontId="18" fillId="9" borderId="0" xfId="0" applyFont="1" applyFill="1" applyAlignment="1">
      <alignment horizontal="center"/>
    </xf>
    <xf numFmtId="0" fontId="18" fillId="14" borderId="2" xfId="0" applyFont="1" applyFill="1" applyBorder="1" applyAlignment="1">
      <alignment horizontal="center" vertical="center"/>
    </xf>
    <xf numFmtId="0" fontId="17" fillId="11" borderId="7" xfId="0" applyFont="1" applyFill="1" applyBorder="1" applyAlignment="1">
      <alignment horizontal="center" vertical="center"/>
    </xf>
    <xf numFmtId="0" fontId="18" fillId="11" borderId="2" xfId="0" applyFont="1" applyFill="1" applyBorder="1" applyAlignment="1">
      <alignment horizontal="center"/>
    </xf>
    <xf numFmtId="0" fontId="18" fillId="12" borderId="2" xfId="0" applyFont="1" applyFill="1" applyBorder="1" applyAlignment="1">
      <alignment horizontal="center" vertical="center"/>
    </xf>
    <xf numFmtId="0" fontId="18" fillId="11" borderId="2" xfId="0" applyFont="1" applyFill="1" applyBorder="1" applyAlignment="1">
      <alignment horizontal="center" vertical="center"/>
    </xf>
    <xf numFmtId="0" fontId="18" fillId="13" borderId="2" xfId="0" applyFont="1" applyFill="1" applyBorder="1" applyAlignment="1">
      <alignment horizontal="center" vertical="center"/>
    </xf>
    <xf numFmtId="0" fontId="15" fillId="10" borderId="2" xfId="0" applyFont="1" applyFill="1" applyBorder="1" applyAlignment="1">
      <alignment horizontal="center"/>
    </xf>
    <xf numFmtId="0" fontId="17" fillId="11" borderId="2" xfId="0" applyFont="1" applyFill="1" applyBorder="1" applyAlignment="1">
      <alignment horizontal="center" vertical="center"/>
    </xf>
    <xf numFmtId="0" fontId="17" fillId="11" borderId="3" xfId="0" applyFont="1" applyFill="1" applyBorder="1" applyAlignment="1">
      <alignment horizontal="center" vertical="center"/>
    </xf>
    <xf numFmtId="14" fontId="17" fillId="11" borderId="2" xfId="0" applyNumberFormat="1" applyFont="1" applyFill="1" applyBorder="1" applyAlignment="1">
      <alignment horizontal="center" vertical="center"/>
    </xf>
    <xf numFmtId="0" fontId="0" fillId="0" borderId="2" xfId="0" applyBorder="1"/>
    <xf numFmtId="165" fontId="0" fillId="0" borderId="24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13" fillId="0" borderId="2" xfId="7" applyNumberFormat="1" applyFont="1" applyBorder="1" applyAlignment="1">
      <alignment horizontal="center" vertical="center"/>
    </xf>
    <xf numFmtId="0" fontId="0" fillId="0" borderId="16" xfId="0" applyBorder="1"/>
    <xf numFmtId="165" fontId="13" fillId="0" borderId="22" xfId="7" applyNumberFormat="1" applyFont="1" applyBorder="1" applyAlignment="1">
      <alignment horizontal="center" vertical="center"/>
    </xf>
    <xf numFmtId="0" fontId="18" fillId="0" borderId="0" xfId="17" applyFont="1"/>
    <xf numFmtId="164" fontId="16" fillId="0" borderId="0" xfId="17" applyNumberFormat="1" applyFont="1" applyAlignment="1">
      <alignment horizontal="left"/>
    </xf>
    <xf numFmtId="0" fontId="0" fillId="0" borderId="17" xfId="0" applyBorder="1"/>
    <xf numFmtId="165" fontId="13" fillId="0" borderId="18" xfId="7" applyNumberFormat="1" applyFont="1" applyBorder="1" applyAlignment="1">
      <alignment horizontal="center" vertical="center"/>
    </xf>
    <xf numFmtId="0" fontId="27" fillId="13" borderId="2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/>
      <protection locked="0"/>
    </xf>
    <xf numFmtId="14" fontId="18" fillId="0" borderId="0" xfId="0" applyNumberFormat="1" applyFont="1" applyAlignment="1" applyProtection="1">
      <alignment horizontal="center"/>
      <protection locked="0"/>
    </xf>
    <xf numFmtId="1" fontId="16" fillId="0" borderId="2" xfId="0" applyNumberFormat="1" applyFont="1" applyBorder="1" applyAlignment="1" applyProtection="1">
      <alignment horizontal="center"/>
      <protection locked="0"/>
    </xf>
    <xf numFmtId="0" fontId="18" fillId="0" borderId="0" xfId="0" applyFont="1" applyAlignment="1" applyProtection="1">
      <alignment horizontal="center" wrapText="1"/>
      <protection locked="0"/>
    </xf>
    <xf numFmtId="14" fontId="32" fillId="0" borderId="0" xfId="0" applyNumberFormat="1" applyFont="1" applyAlignment="1" applyProtection="1">
      <alignment horizontal="center"/>
      <protection locked="0"/>
    </xf>
    <xf numFmtId="0" fontId="27" fillId="0" borderId="2" xfId="0" applyFont="1" applyBorder="1" applyAlignment="1" applyProtection="1">
      <alignment horizontal="center" vertical="center" wrapText="1"/>
      <protection locked="0"/>
    </xf>
    <xf numFmtId="164" fontId="18" fillId="0" borderId="0" xfId="0" applyNumberFormat="1" applyFont="1" applyAlignment="1" applyProtection="1">
      <alignment horizontal="center"/>
      <protection locked="0"/>
    </xf>
    <xf numFmtId="0" fontId="27" fillId="8" borderId="2" xfId="0" applyFont="1" applyFill="1" applyBorder="1" applyAlignment="1" applyProtection="1">
      <alignment horizontal="center" vertical="center" wrapText="1"/>
      <protection locked="0"/>
    </xf>
    <xf numFmtId="0" fontId="27" fillId="17" borderId="2" xfId="0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/>
      <protection locked="0"/>
    </xf>
    <xf numFmtId="1" fontId="16" fillId="0" borderId="2" xfId="0" applyNumberFormat="1" applyFont="1" applyBorder="1" applyAlignment="1" applyProtection="1">
      <alignment horizontal="center" vertical="center"/>
      <protection locked="0"/>
    </xf>
    <xf numFmtId="0" fontId="13" fillId="0" borderId="0" xfId="17" applyAlignment="1">
      <alignment horizontal="left"/>
    </xf>
  </cellXfs>
  <cellStyles count="23">
    <cellStyle name="Accent" xfId="1"/>
    <cellStyle name="Accent 1" xfId="2"/>
    <cellStyle name="Accent 2" xfId="3"/>
    <cellStyle name="Accent 3" xfId="4"/>
    <cellStyle name="Bad" xfId="5"/>
    <cellStyle name="Error" xfId="6"/>
    <cellStyle name="Euro" xfId="7"/>
    <cellStyle name="Footnote" xfId="8"/>
    <cellStyle name="Good" xfId="9"/>
    <cellStyle name="Heading (user)" xfId="10"/>
    <cellStyle name="Heading 1" xfId="11"/>
    <cellStyle name="Heading 2" xfId="12"/>
    <cellStyle name="Neutral" xfId="13"/>
    <cellStyle name="Normale" xfId="0" builtinId="0" customBuiltin="1"/>
    <cellStyle name="Normale 2" xfId="14"/>
    <cellStyle name="Normale 2 2" xfId="15"/>
    <cellStyle name="Normale 2 3" xfId="16"/>
    <cellStyle name="Normale 2 3 2" xfId="17"/>
    <cellStyle name="Normale 3" xfId="18"/>
    <cellStyle name="Note" xfId="19"/>
    <cellStyle name="Status" xfId="20"/>
    <cellStyle name="Text" xfId="21"/>
    <cellStyle name="Warning" xf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134640</xdr:colOff>
      <xdr:row>0</xdr:row>
      <xdr:rowOff>114480</xdr:rowOff>
    </xdr:from>
    <xdr:ext cx="1265040" cy="1209240"/>
    <xdr:pic>
      <xdr:nvPicPr>
        <xdr:cNvPr id="2" name="Immagine 5">
          <a:extLst>
            <a:ext uri="{FF2B5EF4-FFF2-40B4-BE49-F238E27FC236}">
              <a16:creationId xmlns="" xmlns:a16="http://schemas.microsoft.com/office/drawing/2014/main" id="{6B625A45-666E-F56A-10E0-50AC1532C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454680" y="114480"/>
          <a:ext cx="1265040" cy="12092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1162080</xdr:colOff>
      <xdr:row>0</xdr:row>
      <xdr:rowOff>123840</xdr:rowOff>
    </xdr:from>
    <xdr:ext cx="1459440" cy="1371240"/>
    <xdr:pic>
      <xdr:nvPicPr>
        <xdr:cNvPr id="2" name="Immagine 5">
          <a:extLst>
            <a:ext uri="{FF2B5EF4-FFF2-40B4-BE49-F238E27FC236}">
              <a16:creationId xmlns="" xmlns:a16="http://schemas.microsoft.com/office/drawing/2014/main" id="{6B52761D-615C-2167-48D0-ECCA08A063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642140" y="123840"/>
          <a:ext cx="1459440" cy="137124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552600</xdr:colOff>
      <xdr:row>1</xdr:row>
      <xdr:rowOff>181080</xdr:rowOff>
    </xdr:from>
    <xdr:ext cx="1028520" cy="1028160"/>
    <xdr:pic>
      <xdr:nvPicPr>
        <xdr:cNvPr id="2" name="Immagine 5">
          <a:extLst>
            <a:ext uri="{FF2B5EF4-FFF2-40B4-BE49-F238E27FC236}">
              <a16:creationId xmlns="" xmlns:a16="http://schemas.microsoft.com/office/drawing/2014/main" id="{1C99A0EF-BB8B-5E77-D3AB-3C182BA4F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941220" y="371580"/>
          <a:ext cx="1028520" cy="10281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460080</xdr:colOff>
      <xdr:row>2</xdr:row>
      <xdr:rowOff>31320</xdr:rowOff>
    </xdr:from>
    <xdr:ext cx="969119" cy="968400"/>
    <xdr:pic>
      <xdr:nvPicPr>
        <xdr:cNvPr id="3" name="Immagine 5">
          <a:extLst>
            <a:ext uri="{FF2B5EF4-FFF2-40B4-BE49-F238E27FC236}">
              <a16:creationId xmlns="" xmlns:a16="http://schemas.microsoft.com/office/drawing/2014/main" id="{C3833FC8-BDAC-E7F6-9E93-F5CAAC521C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818220" y="442800"/>
          <a:ext cx="969119" cy="9684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133200</xdr:colOff>
      <xdr:row>1</xdr:row>
      <xdr:rowOff>107639</xdr:rowOff>
    </xdr:from>
    <xdr:ext cx="818640" cy="816120"/>
    <xdr:pic>
      <xdr:nvPicPr>
        <xdr:cNvPr id="2" name="Immagine 3">
          <a:extLst>
            <a:ext uri="{FF2B5EF4-FFF2-40B4-BE49-F238E27FC236}">
              <a16:creationId xmlns="" xmlns:a16="http://schemas.microsoft.com/office/drawing/2014/main" id="{E74D3146-5C95-C012-BCB8-7390E6F34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666600" y="275279"/>
          <a:ext cx="818640" cy="81612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888480</xdr:colOff>
      <xdr:row>1</xdr:row>
      <xdr:rowOff>59760</xdr:rowOff>
    </xdr:from>
    <xdr:ext cx="1069860" cy="1044720"/>
    <xdr:pic>
      <xdr:nvPicPr>
        <xdr:cNvPr id="2" name="Immagine 4">
          <a:extLst>
            <a:ext uri="{FF2B5EF4-FFF2-40B4-BE49-F238E27FC236}">
              <a16:creationId xmlns="" xmlns:a16="http://schemas.microsoft.com/office/drawing/2014/main" id="{75534EA9-0B45-DBA9-A875-658D812928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307580" y="235020"/>
          <a:ext cx="1069860" cy="104472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581040</xdr:colOff>
      <xdr:row>1</xdr:row>
      <xdr:rowOff>126720</xdr:rowOff>
    </xdr:from>
    <xdr:ext cx="923400" cy="940680"/>
    <xdr:pic>
      <xdr:nvPicPr>
        <xdr:cNvPr id="2" name="Immagine 4">
          <a:extLst>
            <a:ext uri="{FF2B5EF4-FFF2-40B4-BE49-F238E27FC236}">
              <a16:creationId xmlns="" xmlns:a16="http://schemas.microsoft.com/office/drawing/2014/main" id="{E6CF7083-D10D-FFD3-3CDC-D79FFE47DB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1114440" y="294360"/>
          <a:ext cx="923400" cy="94068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409680</xdr:colOff>
      <xdr:row>1</xdr:row>
      <xdr:rowOff>240839</xdr:rowOff>
    </xdr:from>
    <xdr:ext cx="1123560" cy="1145160"/>
    <xdr:pic>
      <xdr:nvPicPr>
        <xdr:cNvPr id="2" name="Immagine 4">
          <a:extLst>
            <a:ext uri="{FF2B5EF4-FFF2-40B4-BE49-F238E27FC236}">
              <a16:creationId xmlns="" xmlns:a16="http://schemas.microsoft.com/office/drawing/2014/main" id="{F0BA780B-8454-1591-37B5-020EE53A1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859260" y="408479"/>
          <a:ext cx="1123560" cy="114516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ables/table1.xml><?xml version="1.0" encoding="utf-8"?>
<table xmlns="http://schemas.openxmlformats.org/spreadsheetml/2006/main" id="1" name="__Anonymous_Sheet_DB__2" displayName="__Anonymous_Sheet_DB__2" ref="A12:AA22" headerRowCount="0" totalsRowShown="0">
  <sortState ref="A12:AA22">
    <sortCondition descending="1" ref="AA12:AA22"/>
  </sortState>
  <tableColumns count="27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  <tableColumn id="14" name="Colonna14"/>
    <tableColumn id="15" name="Colonna15"/>
    <tableColumn id="16" name="Colonna16"/>
    <tableColumn id="17" name="Colonna17"/>
    <tableColumn id="18" name="Colonna18"/>
    <tableColumn id="19" name="Colonna19"/>
    <tableColumn id="20" name="Colonna20"/>
    <tableColumn id="21" name="Colonna21"/>
    <tableColumn id="22" name="Colonna22"/>
    <tableColumn id="23" name="Colonna23"/>
    <tableColumn id="24" name="Colonna24"/>
    <tableColumn id="25" name="Colonna25"/>
    <tableColumn id="26" name="Colonna26"/>
    <tableColumn id="27" name="Colonna2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__Anonymous_Sheet_DB__5" displayName="__Anonymous_Sheet_DB__5" ref="A11:L21" headerRowCount="0" totalsRowShown="0">
  <sortState ref="A11:L21">
    <sortCondition descending="1" ref="L11:L21"/>
  </sortState>
  <tableColumns count="12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__Anonymous_Sheet_DB__7" displayName="__Anonymous_Sheet_DB__7" ref="A12:M22" headerRowCount="0" totalsRowShown="0">
  <sortState ref="A12:M22">
    <sortCondition descending="1" ref="M12:M22"/>
  </sortState>
  <tableColumns count="13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__Anonymous_Sheet_DB__9" displayName="__Anonymous_Sheet_DB__9" ref="A12:AMJ15" headerRowCount="0" totalsRowShown="0">
  <sortState ref="A12:AMJ15">
    <sortCondition descending="1" ref="S12:S15"/>
  </sortState>
  <tableColumns count="1024">
    <tableColumn id="1" name="Colonna1"/>
    <tableColumn id="2" name="Colonna2"/>
    <tableColumn id="3" name="Colonna3"/>
    <tableColumn id="4" name="Colonna4"/>
    <tableColumn id="5" name="Colonna5"/>
    <tableColumn id="6" name="Colonna6"/>
    <tableColumn id="7" name="Colonna7"/>
    <tableColumn id="8" name="Colonna8"/>
    <tableColumn id="9" name="Colonna9"/>
    <tableColumn id="10" name="Colonna10"/>
    <tableColumn id="11" name="Colonna11"/>
    <tableColumn id="12" name="Colonna12"/>
    <tableColumn id="13" name="Colonna13"/>
    <tableColumn id="14" name="Colonna14"/>
    <tableColumn id="15" name="Colonna15"/>
    <tableColumn id="16" name="Colonna16"/>
    <tableColumn id="17" name="Colonna17"/>
    <tableColumn id="18" name="Colonna18"/>
    <tableColumn id="19" name="Colonna19"/>
    <tableColumn id="20" name="Colonna20"/>
    <tableColumn id="21" name="Colonna21"/>
    <tableColumn id="22" name="Colonna22"/>
    <tableColumn id="23" name="Colonna23"/>
    <tableColumn id="24" name="Colonna24"/>
    <tableColumn id="25" name="Colonna25"/>
    <tableColumn id="26" name="Colonna26"/>
    <tableColumn id="27" name="Colonna27"/>
    <tableColumn id="28" name="Colonna28"/>
    <tableColumn id="29" name="Colonna29"/>
    <tableColumn id="30" name="Colonna30"/>
    <tableColumn id="31" name="Colonna31"/>
    <tableColumn id="32" name="Colonna32"/>
    <tableColumn id="33" name="Colonna33"/>
    <tableColumn id="34" name="Colonna34"/>
    <tableColumn id="35" name="Colonna35"/>
    <tableColumn id="36" name="Colonna36"/>
    <tableColumn id="37" name="Colonna37"/>
    <tableColumn id="38" name="Colonna38"/>
    <tableColumn id="39" name="Colonna39"/>
    <tableColumn id="40" name="Colonna40"/>
    <tableColumn id="41" name="Colonna41"/>
    <tableColumn id="42" name="Colonna42"/>
    <tableColumn id="43" name="Colonna43"/>
    <tableColumn id="44" name="Colonna44"/>
    <tableColumn id="45" name="Colonna45"/>
    <tableColumn id="46" name="Colonna46"/>
    <tableColumn id="47" name="Colonna47"/>
    <tableColumn id="48" name="Colonna48"/>
    <tableColumn id="49" name="Colonna49"/>
    <tableColumn id="50" name="Colonna50"/>
    <tableColumn id="51" name="Colonna51"/>
    <tableColumn id="52" name="Colonna52"/>
    <tableColumn id="53" name="Colonna53"/>
    <tableColumn id="54" name="Colonna54"/>
    <tableColumn id="55" name="Colonna55"/>
    <tableColumn id="56" name="Colonna56"/>
    <tableColumn id="57" name="Colonna57"/>
    <tableColumn id="58" name="Colonna58"/>
    <tableColumn id="59" name="Colonna59"/>
    <tableColumn id="60" name="Colonna60"/>
    <tableColumn id="61" name="Colonna61"/>
    <tableColumn id="62" name="Colonna62"/>
    <tableColumn id="63" name="Colonna63"/>
    <tableColumn id="64" name="Colonna64"/>
    <tableColumn id="65" name="Colonna65"/>
    <tableColumn id="66" name="Colonna66"/>
    <tableColumn id="67" name="Colonna67"/>
    <tableColumn id="68" name="Colonna68"/>
    <tableColumn id="69" name="Colonna69"/>
    <tableColumn id="70" name="Colonna70"/>
    <tableColumn id="71" name="Colonna71"/>
    <tableColumn id="72" name="Colonna72"/>
    <tableColumn id="73" name="Colonna73"/>
    <tableColumn id="74" name="Colonna74"/>
    <tableColumn id="75" name="Colonna75"/>
    <tableColumn id="76" name="Colonna76"/>
    <tableColumn id="77" name="Colonna77"/>
    <tableColumn id="78" name="Colonna78"/>
    <tableColumn id="79" name="Colonna79"/>
    <tableColumn id="80" name="Colonna80"/>
    <tableColumn id="81" name="Colonna81"/>
    <tableColumn id="82" name="Colonna82"/>
    <tableColumn id="83" name="Colonna83"/>
    <tableColumn id="84" name="Colonna84"/>
    <tableColumn id="85" name="Colonna85"/>
    <tableColumn id="86" name="Colonna86"/>
    <tableColumn id="87" name="Colonna87"/>
    <tableColumn id="88" name="Colonna88"/>
    <tableColumn id="89" name="Colonna89"/>
    <tableColumn id="90" name="Colonna90"/>
    <tableColumn id="91" name="Colonna91"/>
    <tableColumn id="92" name="Colonna92"/>
    <tableColumn id="93" name="Colonna93"/>
    <tableColumn id="94" name="Colonna94"/>
    <tableColumn id="95" name="Colonna95"/>
    <tableColumn id="96" name="Colonna96"/>
    <tableColumn id="97" name="Colonna97"/>
    <tableColumn id="98" name="Colonna98"/>
    <tableColumn id="99" name="Colonna99"/>
    <tableColumn id="100" name="Colonna100"/>
    <tableColumn id="101" name="Colonna101"/>
    <tableColumn id="102" name="Colonna102"/>
    <tableColumn id="103" name="Colonna103"/>
    <tableColumn id="104" name="Colonna104"/>
    <tableColumn id="105" name="Colonna105"/>
    <tableColumn id="106" name="Colonna106"/>
    <tableColumn id="107" name="Colonna107"/>
    <tableColumn id="108" name="Colonna108"/>
    <tableColumn id="109" name="Colonna109"/>
    <tableColumn id="110" name="Colonna110"/>
    <tableColumn id="111" name="Colonna111"/>
    <tableColumn id="112" name="Colonna112"/>
    <tableColumn id="113" name="Colonna113"/>
    <tableColumn id="114" name="Colonna114"/>
    <tableColumn id="115" name="Colonna115"/>
    <tableColumn id="116" name="Colonna116"/>
    <tableColumn id="117" name="Colonna117"/>
    <tableColumn id="118" name="Colonna118"/>
    <tableColumn id="119" name="Colonna119"/>
    <tableColumn id="120" name="Colonna120"/>
    <tableColumn id="121" name="Colonna121"/>
    <tableColumn id="122" name="Colonna122"/>
    <tableColumn id="123" name="Colonna123"/>
    <tableColumn id="124" name="Colonna124"/>
    <tableColumn id="125" name="Colonna125"/>
    <tableColumn id="126" name="Colonna126"/>
    <tableColumn id="127" name="Colonna127"/>
    <tableColumn id="128" name="Colonna128"/>
    <tableColumn id="129" name="Colonna129"/>
    <tableColumn id="130" name="Colonna130"/>
    <tableColumn id="131" name="Colonna131"/>
    <tableColumn id="132" name="Colonna132"/>
    <tableColumn id="133" name="Colonna133"/>
    <tableColumn id="134" name="Colonna134"/>
    <tableColumn id="135" name="Colonna135"/>
    <tableColumn id="136" name="Colonna136"/>
    <tableColumn id="137" name="Colonna137"/>
    <tableColumn id="138" name="Colonna138"/>
    <tableColumn id="139" name="Colonna139"/>
    <tableColumn id="140" name="Colonna140"/>
    <tableColumn id="141" name="Colonna141"/>
    <tableColumn id="142" name="Colonna142"/>
    <tableColumn id="143" name="Colonna143"/>
    <tableColumn id="144" name="Colonna144"/>
    <tableColumn id="145" name="Colonna145"/>
    <tableColumn id="146" name="Colonna146"/>
    <tableColumn id="147" name="Colonna147"/>
    <tableColumn id="148" name="Colonna148"/>
    <tableColumn id="149" name="Colonna149"/>
    <tableColumn id="150" name="Colonna150"/>
    <tableColumn id="151" name="Colonna151"/>
    <tableColumn id="152" name="Colonna152"/>
    <tableColumn id="153" name="Colonna153"/>
    <tableColumn id="154" name="Colonna154"/>
    <tableColumn id="155" name="Colonna155"/>
    <tableColumn id="156" name="Colonna156"/>
    <tableColumn id="157" name="Colonna157"/>
    <tableColumn id="158" name="Colonna158"/>
    <tableColumn id="159" name="Colonna159"/>
    <tableColumn id="160" name="Colonna160"/>
    <tableColumn id="161" name="Colonna161"/>
    <tableColumn id="162" name="Colonna162"/>
    <tableColumn id="163" name="Colonna163"/>
    <tableColumn id="164" name="Colonna164"/>
    <tableColumn id="165" name="Colonna165"/>
    <tableColumn id="166" name="Colonna166"/>
    <tableColumn id="167" name="Colonna167"/>
    <tableColumn id="168" name="Colonna168"/>
    <tableColumn id="169" name="Colonna169"/>
    <tableColumn id="170" name="Colonna170"/>
    <tableColumn id="171" name="Colonna171"/>
    <tableColumn id="172" name="Colonna172"/>
    <tableColumn id="173" name="Colonna173"/>
    <tableColumn id="174" name="Colonna174"/>
    <tableColumn id="175" name="Colonna175"/>
    <tableColumn id="176" name="Colonna176"/>
    <tableColumn id="177" name="Colonna177"/>
    <tableColumn id="178" name="Colonna178"/>
    <tableColumn id="179" name="Colonna179"/>
    <tableColumn id="180" name="Colonna180"/>
    <tableColumn id="181" name="Colonna181"/>
    <tableColumn id="182" name="Colonna182"/>
    <tableColumn id="183" name="Colonna183"/>
    <tableColumn id="184" name="Colonna184"/>
    <tableColumn id="185" name="Colonna185"/>
    <tableColumn id="186" name="Colonna186"/>
    <tableColumn id="187" name="Colonna187"/>
    <tableColumn id="188" name="Colonna188"/>
    <tableColumn id="189" name="Colonna189"/>
    <tableColumn id="190" name="Colonna190"/>
    <tableColumn id="191" name="Colonna191"/>
    <tableColumn id="192" name="Colonna192"/>
    <tableColumn id="193" name="Colonna193"/>
    <tableColumn id="194" name="Colonna194"/>
    <tableColumn id="195" name="Colonna195"/>
    <tableColumn id="196" name="Colonna196"/>
    <tableColumn id="197" name="Colonna197"/>
    <tableColumn id="198" name="Colonna198"/>
    <tableColumn id="199" name="Colonna199"/>
    <tableColumn id="200" name="Colonna200"/>
    <tableColumn id="201" name="Colonna201"/>
    <tableColumn id="202" name="Colonna202"/>
    <tableColumn id="203" name="Colonna203"/>
    <tableColumn id="204" name="Colonna204"/>
    <tableColumn id="205" name="Colonna205"/>
    <tableColumn id="206" name="Colonna206"/>
    <tableColumn id="207" name="Colonna207"/>
    <tableColumn id="208" name="Colonna208"/>
    <tableColumn id="209" name="Colonna209"/>
    <tableColumn id="210" name="Colonna210"/>
    <tableColumn id="211" name="Colonna211"/>
    <tableColumn id="212" name="Colonna212"/>
    <tableColumn id="213" name="Colonna213"/>
    <tableColumn id="214" name="Colonna214"/>
    <tableColumn id="215" name="Colonna215"/>
    <tableColumn id="216" name="Colonna216"/>
    <tableColumn id="217" name="Colonna217"/>
    <tableColumn id="218" name="Colonna218"/>
    <tableColumn id="219" name="Colonna219"/>
    <tableColumn id="220" name="Colonna220"/>
    <tableColumn id="221" name="Colonna221"/>
    <tableColumn id="222" name="Colonna222"/>
    <tableColumn id="223" name="Colonna223"/>
    <tableColumn id="224" name="Colonna224"/>
    <tableColumn id="225" name="Colonna225"/>
    <tableColumn id="226" name="Colonna226"/>
    <tableColumn id="227" name="Colonna227"/>
    <tableColumn id="228" name="Colonna228"/>
    <tableColumn id="229" name="Colonna229"/>
    <tableColumn id="230" name="Colonna230"/>
    <tableColumn id="231" name="Colonna231"/>
    <tableColumn id="232" name="Colonna232"/>
    <tableColumn id="233" name="Colonna233"/>
    <tableColumn id="234" name="Colonna234"/>
    <tableColumn id="235" name="Colonna235"/>
    <tableColumn id="236" name="Colonna236"/>
    <tableColumn id="237" name="Colonna237"/>
    <tableColumn id="238" name="Colonna238"/>
    <tableColumn id="239" name="Colonna239"/>
    <tableColumn id="240" name="Colonna240"/>
    <tableColumn id="241" name="Colonna241"/>
    <tableColumn id="242" name="Colonna242"/>
    <tableColumn id="243" name="Colonna243"/>
    <tableColumn id="244" name="Colonna244"/>
    <tableColumn id="245" name="Colonna245"/>
    <tableColumn id="246" name="Colonna246"/>
    <tableColumn id="247" name="Colonna247"/>
    <tableColumn id="248" name="Colonna248"/>
    <tableColumn id="249" name="Colonna249"/>
    <tableColumn id="250" name="Colonna250"/>
    <tableColumn id="251" name="Colonna251"/>
    <tableColumn id="252" name="Colonna252"/>
    <tableColumn id="253" name="Colonna253"/>
    <tableColumn id="254" name="Colonna254"/>
    <tableColumn id="255" name="Colonna255"/>
    <tableColumn id="256" name="Colonna256"/>
    <tableColumn id="257" name="Colonna257"/>
    <tableColumn id="258" name="Colonna258"/>
    <tableColumn id="259" name="Colonna259"/>
    <tableColumn id="260" name="Colonna260"/>
    <tableColumn id="261" name="Colonna261"/>
    <tableColumn id="262" name="Colonna262"/>
    <tableColumn id="263" name="Colonna263"/>
    <tableColumn id="264" name="Colonna264"/>
    <tableColumn id="265" name="Colonna265"/>
    <tableColumn id="266" name="Colonna266"/>
    <tableColumn id="267" name="Colonna267"/>
    <tableColumn id="268" name="Colonna268"/>
    <tableColumn id="269" name="Colonna269"/>
    <tableColumn id="270" name="Colonna270"/>
    <tableColumn id="271" name="Colonna271"/>
    <tableColumn id="272" name="Colonna272"/>
    <tableColumn id="273" name="Colonna273"/>
    <tableColumn id="274" name="Colonna274"/>
    <tableColumn id="275" name="Colonna275"/>
    <tableColumn id="276" name="Colonna276"/>
    <tableColumn id="277" name="Colonna277"/>
    <tableColumn id="278" name="Colonna278"/>
    <tableColumn id="279" name="Colonna279"/>
    <tableColumn id="280" name="Colonna280"/>
    <tableColumn id="281" name="Colonna281"/>
    <tableColumn id="282" name="Colonna282"/>
    <tableColumn id="283" name="Colonna283"/>
    <tableColumn id="284" name="Colonna284"/>
    <tableColumn id="285" name="Colonna285"/>
    <tableColumn id="286" name="Colonna286"/>
    <tableColumn id="287" name="Colonna287"/>
    <tableColumn id="288" name="Colonna288"/>
    <tableColumn id="289" name="Colonna289"/>
    <tableColumn id="290" name="Colonna290"/>
    <tableColumn id="291" name="Colonna291"/>
    <tableColumn id="292" name="Colonna292"/>
    <tableColumn id="293" name="Colonna293"/>
    <tableColumn id="294" name="Colonna294"/>
    <tableColumn id="295" name="Colonna295"/>
    <tableColumn id="296" name="Colonna296"/>
    <tableColumn id="297" name="Colonna297"/>
    <tableColumn id="298" name="Colonna298"/>
    <tableColumn id="299" name="Colonna299"/>
    <tableColumn id="300" name="Colonna300"/>
    <tableColumn id="301" name="Colonna301"/>
    <tableColumn id="302" name="Colonna302"/>
    <tableColumn id="303" name="Colonna303"/>
    <tableColumn id="304" name="Colonna304"/>
    <tableColumn id="305" name="Colonna305"/>
    <tableColumn id="306" name="Colonna306"/>
    <tableColumn id="307" name="Colonna307"/>
    <tableColumn id="308" name="Colonna308"/>
    <tableColumn id="309" name="Colonna309"/>
    <tableColumn id="310" name="Colonna310"/>
    <tableColumn id="311" name="Colonna311"/>
    <tableColumn id="312" name="Colonna312"/>
    <tableColumn id="313" name="Colonna313"/>
    <tableColumn id="314" name="Colonna314"/>
    <tableColumn id="315" name="Colonna315"/>
    <tableColumn id="316" name="Colonna316"/>
    <tableColumn id="317" name="Colonna317"/>
    <tableColumn id="318" name="Colonna318"/>
    <tableColumn id="319" name="Colonna319"/>
    <tableColumn id="320" name="Colonna320"/>
    <tableColumn id="321" name="Colonna321"/>
    <tableColumn id="322" name="Colonna322"/>
    <tableColumn id="323" name="Colonna323"/>
    <tableColumn id="324" name="Colonna324"/>
    <tableColumn id="325" name="Colonna325"/>
    <tableColumn id="326" name="Colonna326"/>
    <tableColumn id="327" name="Colonna327"/>
    <tableColumn id="328" name="Colonna328"/>
    <tableColumn id="329" name="Colonna329"/>
    <tableColumn id="330" name="Colonna330"/>
    <tableColumn id="331" name="Colonna331"/>
    <tableColumn id="332" name="Colonna332"/>
    <tableColumn id="333" name="Colonna333"/>
    <tableColumn id="334" name="Colonna334"/>
    <tableColumn id="335" name="Colonna335"/>
    <tableColumn id="336" name="Colonna336"/>
    <tableColumn id="337" name="Colonna337"/>
    <tableColumn id="338" name="Colonna338"/>
    <tableColumn id="339" name="Colonna339"/>
    <tableColumn id="340" name="Colonna340"/>
    <tableColumn id="341" name="Colonna341"/>
    <tableColumn id="342" name="Colonna342"/>
    <tableColumn id="343" name="Colonna343"/>
    <tableColumn id="344" name="Colonna344"/>
    <tableColumn id="345" name="Colonna345"/>
    <tableColumn id="346" name="Colonna346"/>
    <tableColumn id="347" name="Colonna347"/>
    <tableColumn id="348" name="Colonna348"/>
    <tableColumn id="349" name="Colonna349"/>
    <tableColumn id="350" name="Colonna350"/>
    <tableColumn id="351" name="Colonna351"/>
    <tableColumn id="352" name="Colonna352"/>
    <tableColumn id="353" name="Colonna353"/>
    <tableColumn id="354" name="Colonna354"/>
    <tableColumn id="355" name="Colonna355"/>
    <tableColumn id="356" name="Colonna356"/>
    <tableColumn id="357" name="Colonna357"/>
    <tableColumn id="358" name="Colonna358"/>
    <tableColumn id="359" name="Colonna359"/>
    <tableColumn id="360" name="Colonna360"/>
    <tableColumn id="361" name="Colonna361"/>
    <tableColumn id="362" name="Colonna362"/>
    <tableColumn id="363" name="Colonna363"/>
    <tableColumn id="364" name="Colonna364"/>
    <tableColumn id="365" name="Colonna365"/>
    <tableColumn id="366" name="Colonna366"/>
    <tableColumn id="367" name="Colonna367"/>
    <tableColumn id="368" name="Colonna368"/>
    <tableColumn id="369" name="Colonna369"/>
    <tableColumn id="370" name="Colonna370"/>
    <tableColumn id="371" name="Colonna371"/>
    <tableColumn id="372" name="Colonna372"/>
    <tableColumn id="373" name="Colonna373"/>
    <tableColumn id="374" name="Colonna374"/>
    <tableColumn id="375" name="Colonna375"/>
    <tableColumn id="376" name="Colonna376"/>
    <tableColumn id="377" name="Colonna377"/>
    <tableColumn id="378" name="Colonna378"/>
    <tableColumn id="379" name="Colonna379"/>
    <tableColumn id="380" name="Colonna380"/>
    <tableColumn id="381" name="Colonna381"/>
    <tableColumn id="382" name="Colonna382"/>
    <tableColumn id="383" name="Colonna383"/>
    <tableColumn id="384" name="Colonna384"/>
    <tableColumn id="385" name="Colonna385"/>
    <tableColumn id="386" name="Colonna386"/>
    <tableColumn id="387" name="Colonna387"/>
    <tableColumn id="388" name="Colonna388"/>
    <tableColumn id="389" name="Colonna389"/>
    <tableColumn id="390" name="Colonna390"/>
    <tableColumn id="391" name="Colonna391"/>
    <tableColumn id="392" name="Colonna392"/>
    <tableColumn id="393" name="Colonna393"/>
    <tableColumn id="394" name="Colonna394"/>
    <tableColumn id="395" name="Colonna395"/>
    <tableColumn id="396" name="Colonna396"/>
    <tableColumn id="397" name="Colonna397"/>
    <tableColumn id="398" name="Colonna398"/>
    <tableColumn id="399" name="Colonna399"/>
    <tableColumn id="400" name="Colonna400"/>
    <tableColumn id="401" name="Colonna401"/>
    <tableColumn id="402" name="Colonna402"/>
    <tableColumn id="403" name="Colonna403"/>
    <tableColumn id="404" name="Colonna404"/>
    <tableColumn id="405" name="Colonna405"/>
    <tableColumn id="406" name="Colonna406"/>
    <tableColumn id="407" name="Colonna407"/>
    <tableColumn id="408" name="Colonna408"/>
    <tableColumn id="409" name="Colonna409"/>
    <tableColumn id="410" name="Colonna410"/>
    <tableColumn id="411" name="Colonna411"/>
    <tableColumn id="412" name="Colonna412"/>
    <tableColumn id="413" name="Colonna413"/>
    <tableColumn id="414" name="Colonna414"/>
    <tableColumn id="415" name="Colonna415"/>
    <tableColumn id="416" name="Colonna416"/>
    <tableColumn id="417" name="Colonna417"/>
    <tableColumn id="418" name="Colonna418"/>
    <tableColumn id="419" name="Colonna419"/>
    <tableColumn id="420" name="Colonna420"/>
    <tableColumn id="421" name="Colonna421"/>
    <tableColumn id="422" name="Colonna422"/>
    <tableColumn id="423" name="Colonna423"/>
    <tableColumn id="424" name="Colonna424"/>
    <tableColumn id="425" name="Colonna425"/>
    <tableColumn id="426" name="Colonna426"/>
    <tableColumn id="427" name="Colonna427"/>
    <tableColumn id="428" name="Colonna428"/>
    <tableColumn id="429" name="Colonna429"/>
    <tableColumn id="430" name="Colonna430"/>
    <tableColumn id="431" name="Colonna431"/>
    <tableColumn id="432" name="Colonna432"/>
    <tableColumn id="433" name="Colonna433"/>
    <tableColumn id="434" name="Colonna434"/>
    <tableColumn id="435" name="Colonna435"/>
    <tableColumn id="436" name="Colonna436"/>
    <tableColumn id="437" name="Colonna437"/>
    <tableColumn id="438" name="Colonna438"/>
    <tableColumn id="439" name="Colonna439"/>
    <tableColumn id="440" name="Colonna440"/>
    <tableColumn id="441" name="Colonna441"/>
    <tableColumn id="442" name="Colonna442"/>
    <tableColumn id="443" name="Colonna443"/>
    <tableColumn id="444" name="Colonna444"/>
    <tableColumn id="445" name="Colonna445"/>
    <tableColumn id="446" name="Colonna446"/>
    <tableColumn id="447" name="Colonna447"/>
    <tableColumn id="448" name="Colonna448"/>
    <tableColumn id="449" name="Colonna449"/>
    <tableColumn id="450" name="Colonna450"/>
    <tableColumn id="451" name="Colonna451"/>
    <tableColumn id="452" name="Colonna452"/>
    <tableColumn id="453" name="Colonna453"/>
    <tableColumn id="454" name="Colonna454"/>
    <tableColumn id="455" name="Colonna455"/>
    <tableColumn id="456" name="Colonna456"/>
    <tableColumn id="457" name="Colonna457"/>
    <tableColumn id="458" name="Colonna458"/>
    <tableColumn id="459" name="Colonna459"/>
    <tableColumn id="460" name="Colonna460"/>
    <tableColumn id="461" name="Colonna461"/>
    <tableColumn id="462" name="Colonna462"/>
    <tableColumn id="463" name="Colonna463"/>
    <tableColumn id="464" name="Colonna464"/>
    <tableColumn id="465" name="Colonna465"/>
    <tableColumn id="466" name="Colonna466"/>
    <tableColumn id="467" name="Colonna467"/>
    <tableColumn id="468" name="Colonna468"/>
    <tableColumn id="469" name="Colonna469"/>
    <tableColumn id="470" name="Colonna470"/>
    <tableColumn id="471" name="Colonna471"/>
    <tableColumn id="472" name="Colonna472"/>
    <tableColumn id="473" name="Colonna473"/>
    <tableColumn id="474" name="Colonna474"/>
    <tableColumn id="475" name="Colonna475"/>
    <tableColumn id="476" name="Colonna476"/>
    <tableColumn id="477" name="Colonna477"/>
    <tableColumn id="478" name="Colonna478"/>
    <tableColumn id="479" name="Colonna479"/>
    <tableColumn id="480" name="Colonna480"/>
    <tableColumn id="481" name="Colonna481"/>
    <tableColumn id="482" name="Colonna482"/>
    <tableColumn id="483" name="Colonna483"/>
    <tableColumn id="484" name="Colonna484"/>
    <tableColumn id="485" name="Colonna485"/>
    <tableColumn id="486" name="Colonna486"/>
    <tableColumn id="487" name="Colonna487"/>
    <tableColumn id="488" name="Colonna488"/>
    <tableColumn id="489" name="Colonna489"/>
    <tableColumn id="490" name="Colonna490"/>
    <tableColumn id="491" name="Colonna491"/>
    <tableColumn id="492" name="Colonna492"/>
    <tableColumn id="493" name="Colonna493"/>
    <tableColumn id="494" name="Colonna494"/>
    <tableColumn id="495" name="Colonna495"/>
    <tableColumn id="496" name="Colonna496"/>
    <tableColumn id="497" name="Colonna497"/>
    <tableColumn id="498" name="Colonna498"/>
    <tableColumn id="499" name="Colonna499"/>
    <tableColumn id="500" name="Colonna500"/>
    <tableColumn id="501" name="Colonna501"/>
    <tableColumn id="502" name="Colonna502"/>
    <tableColumn id="503" name="Colonna503"/>
    <tableColumn id="504" name="Colonna504"/>
    <tableColumn id="505" name="Colonna505"/>
    <tableColumn id="506" name="Colonna506"/>
    <tableColumn id="507" name="Colonna507"/>
    <tableColumn id="508" name="Colonna508"/>
    <tableColumn id="509" name="Colonna509"/>
    <tableColumn id="510" name="Colonna510"/>
    <tableColumn id="511" name="Colonna511"/>
    <tableColumn id="512" name="Colonna512"/>
    <tableColumn id="513" name="Colonna513"/>
    <tableColumn id="514" name="Colonna514"/>
    <tableColumn id="515" name="Colonna515"/>
    <tableColumn id="516" name="Colonna516"/>
    <tableColumn id="517" name="Colonna517"/>
    <tableColumn id="518" name="Colonna518"/>
    <tableColumn id="519" name="Colonna519"/>
    <tableColumn id="520" name="Colonna520"/>
    <tableColumn id="521" name="Colonna521"/>
    <tableColumn id="522" name="Colonna522"/>
    <tableColumn id="523" name="Colonna523"/>
    <tableColumn id="524" name="Colonna524"/>
    <tableColumn id="525" name="Colonna525"/>
    <tableColumn id="526" name="Colonna526"/>
    <tableColumn id="527" name="Colonna527"/>
    <tableColumn id="528" name="Colonna528"/>
    <tableColumn id="529" name="Colonna529"/>
    <tableColumn id="530" name="Colonna530"/>
    <tableColumn id="531" name="Colonna531"/>
    <tableColumn id="532" name="Colonna532"/>
    <tableColumn id="533" name="Colonna533"/>
    <tableColumn id="534" name="Colonna534"/>
    <tableColumn id="535" name="Colonna535"/>
    <tableColumn id="536" name="Colonna536"/>
    <tableColumn id="537" name="Colonna537"/>
    <tableColumn id="538" name="Colonna538"/>
    <tableColumn id="539" name="Colonna539"/>
    <tableColumn id="540" name="Colonna540"/>
    <tableColumn id="541" name="Colonna541"/>
    <tableColumn id="542" name="Colonna542"/>
    <tableColumn id="543" name="Colonna543"/>
    <tableColumn id="544" name="Colonna544"/>
    <tableColumn id="545" name="Colonna545"/>
    <tableColumn id="546" name="Colonna546"/>
    <tableColumn id="547" name="Colonna547"/>
    <tableColumn id="548" name="Colonna548"/>
    <tableColumn id="549" name="Colonna549"/>
    <tableColumn id="550" name="Colonna550"/>
    <tableColumn id="551" name="Colonna551"/>
    <tableColumn id="552" name="Colonna552"/>
    <tableColumn id="553" name="Colonna553"/>
    <tableColumn id="554" name="Colonna554"/>
    <tableColumn id="555" name="Colonna555"/>
    <tableColumn id="556" name="Colonna556"/>
    <tableColumn id="557" name="Colonna557"/>
    <tableColumn id="558" name="Colonna558"/>
    <tableColumn id="559" name="Colonna559"/>
    <tableColumn id="560" name="Colonna560"/>
    <tableColumn id="561" name="Colonna561"/>
    <tableColumn id="562" name="Colonna562"/>
    <tableColumn id="563" name="Colonna563"/>
    <tableColumn id="564" name="Colonna564"/>
    <tableColumn id="565" name="Colonna565"/>
    <tableColumn id="566" name="Colonna566"/>
    <tableColumn id="567" name="Colonna567"/>
    <tableColumn id="568" name="Colonna568"/>
    <tableColumn id="569" name="Colonna569"/>
    <tableColumn id="570" name="Colonna570"/>
    <tableColumn id="571" name="Colonna571"/>
    <tableColumn id="572" name="Colonna572"/>
    <tableColumn id="573" name="Colonna573"/>
    <tableColumn id="574" name="Colonna574"/>
    <tableColumn id="575" name="Colonna575"/>
    <tableColumn id="576" name="Colonna576"/>
    <tableColumn id="577" name="Colonna577"/>
    <tableColumn id="578" name="Colonna578"/>
    <tableColumn id="579" name="Colonna579"/>
    <tableColumn id="580" name="Colonna580"/>
    <tableColumn id="581" name="Colonna581"/>
    <tableColumn id="582" name="Colonna582"/>
    <tableColumn id="583" name="Colonna583"/>
    <tableColumn id="584" name="Colonna584"/>
    <tableColumn id="585" name="Colonna585"/>
    <tableColumn id="586" name="Colonna586"/>
    <tableColumn id="587" name="Colonna587"/>
    <tableColumn id="588" name="Colonna588"/>
    <tableColumn id="589" name="Colonna589"/>
    <tableColumn id="590" name="Colonna590"/>
    <tableColumn id="591" name="Colonna591"/>
    <tableColumn id="592" name="Colonna592"/>
    <tableColumn id="593" name="Colonna593"/>
    <tableColumn id="594" name="Colonna594"/>
    <tableColumn id="595" name="Colonna595"/>
    <tableColumn id="596" name="Colonna596"/>
    <tableColumn id="597" name="Colonna597"/>
    <tableColumn id="598" name="Colonna598"/>
    <tableColumn id="599" name="Colonna599"/>
    <tableColumn id="600" name="Colonna600"/>
    <tableColumn id="601" name="Colonna601"/>
    <tableColumn id="602" name="Colonna602"/>
    <tableColumn id="603" name="Colonna603"/>
    <tableColumn id="604" name="Colonna604"/>
    <tableColumn id="605" name="Colonna605"/>
    <tableColumn id="606" name="Colonna606"/>
    <tableColumn id="607" name="Colonna607"/>
    <tableColumn id="608" name="Colonna608"/>
    <tableColumn id="609" name="Colonna609"/>
    <tableColumn id="610" name="Colonna610"/>
    <tableColumn id="611" name="Colonna611"/>
    <tableColumn id="612" name="Colonna612"/>
    <tableColumn id="613" name="Colonna613"/>
    <tableColumn id="614" name="Colonna614"/>
    <tableColumn id="615" name="Colonna615"/>
    <tableColumn id="616" name="Colonna616"/>
    <tableColumn id="617" name="Colonna617"/>
    <tableColumn id="618" name="Colonna618"/>
    <tableColumn id="619" name="Colonna619"/>
    <tableColumn id="620" name="Colonna620"/>
    <tableColumn id="621" name="Colonna621"/>
    <tableColumn id="622" name="Colonna622"/>
    <tableColumn id="623" name="Colonna623"/>
    <tableColumn id="624" name="Colonna624"/>
    <tableColumn id="625" name="Colonna625"/>
    <tableColumn id="626" name="Colonna626"/>
    <tableColumn id="627" name="Colonna627"/>
    <tableColumn id="628" name="Colonna628"/>
    <tableColumn id="629" name="Colonna629"/>
    <tableColumn id="630" name="Colonna630"/>
    <tableColumn id="631" name="Colonna631"/>
    <tableColumn id="632" name="Colonna632"/>
    <tableColumn id="633" name="Colonna633"/>
    <tableColumn id="634" name="Colonna634"/>
    <tableColumn id="635" name="Colonna635"/>
    <tableColumn id="636" name="Colonna636"/>
    <tableColumn id="637" name="Colonna637"/>
    <tableColumn id="638" name="Colonna638"/>
    <tableColumn id="639" name="Colonna639"/>
    <tableColumn id="640" name="Colonna640"/>
    <tableColumn id="641" name="Colonna641"/>
    <tableColumn id="642" name="Colonna642"/>
    <tableColumn id="643" name="Colonna643"/>
    <tableColumn id="644" name="Colonna644"/>
    <tableColumn id="645" name="Colonna645"/>
    <tableColumn id="646" name="Colonna646"/>
    <tableColumn id="647" name="Colonna647"/>
    <tableColumn id="648" name="Colonna648"/>
    <tableColumn id="649" name="Colonna649"/>
    <tableColumn id="650" name="Colonna650"/>
    <tableColumn id="651" name="Colonna651"/>
    <tableColumn id="652" name="Colonna652"/>
    <tableColumn id="653" name="Colonna653"/>
    <tableColumn id="654" name="Colonna654"/>
    <tableColumn id="655" name="Colonna655"/>
    <tableColumn id="656" name="Colonna656"/>
    <tableColumn id="657" name="Colonna657"/>
    <tableColumn id="658" name="Colonna658"/>
    <tableColumn id="659" name="Colonna659"/>
    <tableColumn id="660" name="Colonna660"/>
    <tableColumn id="661" name="Colonna661"/>
    <tableColumn id="662" name="Colonna662"/>
    <tableColumn id="663" name="Colonna663"/>
    <tableColumn id="664" name="Colonna664"/>
    <tableColumn id="665" name="Colonna665"/>
    <tableColumn id="666" name="Colonna666"/>
    <tableColumn id="667" name="Colonna667"/>
    <tableColumn id="668" name="Colonna668"/>
    <tableColumn id="669" name="Colonna669"/>
    <tableColumn id="670" name="Colonna670"/>
    <tableColumn id="671" name="Colonna671"/>
    <tableColumn id="672" name="Colonna672"/>
    <tableColumn id="673" name="Colonna673"/>
    <tableColumn id="674" name="Colonna674"/>
    <tableColumn id="675" name="Colonna675"/>
    <tableColumn id="676" name="Colonna676"/>
    <tableColumn id="677" name="Colonna677"/>
    <tableColumn id="678" name="Colonna678"/>
    <tableColumn id="679" name="Colonna679"/>
    <tableColumn id="680" name="Colonna680"/>
    <tableColumn id="681" name="Colonna681"/>
    <tableColumn id="682" name="Colonna682"/>
    <tableColumn id="683" name="Colonna683"/>
    <tableColumn id="684" name="Colonna684"/>
    <tableColumn id="685" name="Colonna685"/>
    <tableColumn id="686" name="Colonna686"/>
    <tableColumn id="687" name="Colonna687"/>
    <tableColumn id="688" name="Colonna688"/>
    <tableColumn id="689" name="Colonna689"/>
    <tableColumn id="690" name="Colonna690"/>
    <tableColumn id="691" name="Colonna691"/>
    <tableColumn id="692" name="Colonna692"/>
    <tableColumn id="693" name="Colonna693"/>
    <tableColumn id="694" name="Colonna694"/>
    <tableColumn id="695" name="Colonna695"/>
    <tableColumn id="696" name="Colonna696"/>
    <tableColumn id="697" name="Colonna697"/>
    <tableColumn id="698" name="Colonna698"/>
    <tableColumn id="699" name="Colonna699"/>
    <tableColumn id="700" name="Colonna700"/>
    <tableColumn id="701" name="Colonna701"/>
    <tableColumn id="702" name="Colonna702"/>
    <tableColumn id="703" name="Colonna703"/>
    <tableColumn id="704" name="Colonna704"/>
    <tableColumn id="705" name="Colonna705"/>
    <tableColumn id="706" name="Colonna706"/>
    <tableColumn id="707" name="Colonna707"/>
    <tableColumn id="708" name="Colonna708"/>
    <tableColumn id="709" name="Colonna709"/>
    <tableColumn id="710" name="Colonna710"/>
    <tableColumn id="711" name="Colonna711"/>
    <tableColumn id="712" name="Colonna712"/>
    <tableColumn id="713" name="Colonna713"/>
    <tableColumn id="714" name="Colonna714"/>
    <tableColumn id="715" name="Colonna715"/>
    <tableColumn id="716" name="Colonna716"/>
    <tableColumn id="717" name="Colonna717"/>
    <tableColumn id="718" name="Colonna718"/>
    <tableColumn id="719" name="Colonna719"/>
    <tableColumn id="720" name="Colonna720"/>
    <tableColumn id="721" name="Colonna721"/>
    <tableColumn id="722" name="Colonna722"/>
    <tableColumn id="723" name="Colonna723"/>
    <tableColumn id="724" name="Colonna724"/>
    <tableColumn id="725" name="Colonna725"/>
    <tableColumn id="726" name="Colonna726"/>
    <tableColumn id="727" name="Colonna727"/>
    <tableColumn id="728" name="Colonna728"/>
    <tableColumn id="729" name="Colonna729"/>
    <tableColumn id="730" name="Colonna730"/>
    <tableColumn id="731" name="Colonna731"/>
    <tableColumn id="732" name="Colonna732"/>
    <tableColumn id="733" name="Colonna733"/>
    <tableColumn id="734" name="Colonna734"/>
    <tableColumn id="735" name="Colonna735"/>
    <tableColumn id="736" name="Colonna736"/>
    <tableColumn id="737" name="Colonna737"/>
    <tableColumn id="738" name="Colonna738"/>
    <tableColumn id="739" name="Colonna739"/>
    <tableColumn id="740" name="Colonna740"/>
    <tableColumn id="741" name="Colonna741"/>
    <tableColumn id="742" name="Colonna742"/>
    <tableColumn id="743" name="Colonna743"/>
    <tableColumn id="744" name="Colonna744"/>
    <tableColumn id="745" name="Colonna745"/>
    <tableColumn id="746" name="Colonna746"/>
    <tableColumn id="747" name="Colonna747"/>
    <tableColumn id="748" name="Colonna748"/>
    <tableColumn id="749" name="Colonna749"/>
    <tableColumn id="750" name="Colonna750"/>
    <tableColumn id="751" name="Colonna751"/>
    <tableColumn id="752" name="Colonna752"/>
    <tableColumn id="753" name="Colonna753"/>
    <tableColumn id="754" name="Colonna754"/>
    <tableColumn id="755" name="Colonna755"/>
    <tableColumn id="756" name="Colonna756"/>
    <tableColumn id="757" name="Colonna757"/>
    <tableColumn id="758" name="Colonna758"/>
    <tableColumn id="759" name="Colonna759"/>
    <tableColumn id="760" name="Colonna760"/>
    <tableColumn id="761" name="Colonna761"/>
    <tableColumn id="762" name="Colonna762"/>
    <tableColumn id="763" name="Colonna763"/>
    <tableColumn id="764" name="Colonna764"/>
    <tableColumn id="765" name="Colonna765"/>
    <tableColumn id="766" name="Colonna766"/>
    <tableColumn id="767" name="Colonna767"/>
    <tableColumn id="768" name="Colonna768"/>
    <tableColumn id="769" name="Colonna769"/>
    <tableColumn id="770" name="Colonna770"/>
    <tableColumn id="771" name="Colonna771"/>
    <tableColumn id="772" name="Colonna772"/>
    <tableColumn id="773" name="Colonna773"/>
    <tableColumn id="774" name="Colonna774"/>
    <tableColumn id="775" name="Colonna775"/>
    <tableColumn id="776" name="Colonna776"/>
    <tableColumn id="777" name="Colonna777"/>
    <tableColumn id="778" name="Colonna778"/>
    <tableColumn id="779" name="Colonna779"/>
    <tableColumn id="780" name="Colonna780"/>
    <tableColumn id="781" name="Colonna781"/>
    <tableColumn id="782" name="Colonna782"/>
    <tableColumn id="783" name="Colonna783"/>
    <tableColumn id="784" name="Colonna784"/>
    <tableColumn id="785" name="Colonna785"/>
    <tableColumn id="786" name="Colonna786"/>
    <tableColumn id="787" name="Colonna787"/>
    <tableColumn id="788" name="Colonna788"/>
    <tableColumn id="789" name="Colonna789"/>
    <tableColumn id="790" name="Colonna790"/>
    <tableColumn id="791" name="Colonna791"/>
    <tableColumn id="792" name="Colonna792"/>
    <tableColumn id="793" name="Colonna793"/>
    <tableColumn id="794" name="Colonna794"/>
    <tableColumn id="795" name="Colonna795"/>
    <tableColumn id="796" name="Colonna796"/>
    <tableColumn id="797" name="Colonna797"/>
    <tableColumn id="798" name="Colonna798"/>
    <tableColumn id="799" name="Colonna799"/>
    <tableColumn id="800" name="Colonna800"/>
    <tableColumn id="801" name="Colonna801"/>
    <tableColumn id="802" name="Colonna802"/>
    <tableColumn id="803" name="Colonna803"/>
    <tableColumn id="804" name="Colonna804"/>
    <tableColumn id="805" name="Colonna805"/>
    <tableColumn id="806" name="Colonna806"/>
    <tableColumn id="807" name="Colonna807"/>
    <tableColumn id="808" name="Colonna808"/>
    <tableColumn id="809" name="Colonna809"/>
    <tableColumn id="810" name="Colonna810"/>
    <tableColumn id="811" name="Colonna811"/>
    <tableColumn id="812" name="Colonna812"/>
    <tableColumn id="813" name="Colonna813"/>
    <tableColumn id="814" name="Colonna814"/>
    <tableColumn id="815" name="Colonna815"/>
    <tableColumn id="816" name="Colonna816"/>
    <tableColumn id="817" name="Colonna817"/>
    <tableColumn id="818" name="Colonna818"/>
    <tableColumn id="819" name="Colonna819"/>
    <tableColumn id="820" name="Colonna820"/>
    <tableColumn id="821" name="Colonna821"/>
    <tableColumn id="822" name="Colonna822"/>
    <tableColumn id="823" name="Colonna823"/>
    <tableColumn id="824" name="Colonna824"/>
    <tableColumn id="825" name="Colonna825"/>
    <tableColumn id="826" name="Colonna826"/>
    <tableColumn id="827" name="Colonna827"/>
    <tableColumn id="828" name="Colonna828"/>
    <tableColumn id="829" name="Colonna829"/>
    <tableColumn id="830" name="Colonna830"/>
    <tableColumn id="831" name="Colonna831"/>
    <tableColumn id="832" name="Colonna832"/>
    <tableColumn id="833" name="Colonna833"/>
    <tableColumn id="834" name="Colonna834"/>
    <tableColumn id="835" name="Colonna835"/>
    <tableColumn id="836" name="Colonna836"/>
    <tableColumn id="837" name="Colonna837"/>
    <tableColumn id="838" name="Colonna838"/>
    <tableColumn id="839" name="Colonna839"/>
    <tableColumn id="840" name="Colonna840"/>
    <tableColumn id="841" name="Colonna841"/>
    <tableColumn id="842" name="Colonna842"/>
    <tableColumn id="843" name="Colonna843"/>
    <tableColumn id="844" name="Colonna844"/>
    <tableColumn id="845" name="Colonna845"/>
    <tableColumn id="846" name="Colonna846"/>
    <tableColumn id="847" name="Colonna847"/>
    <tableColumn id="848" name="Colonna848"/>
    <tableColumn id="849" name="Colonna849"/>
    <tableColumn id="850" name="Colonna850"/>
    <tableColumn id="851" name="Colonna851"/>
    <tableColumn id="852" name="Colonna852"/>
    <tableColumn id="853" name="Colonna853"/>
    <tableColumn id="854" name="Colonna854"/>
    <tableColumn id="855" name="Colonna855"/>
    <tableColumn id="856" name="Colonna856"/>
    <tableColumn id="857" name="Colonna857"/>
    <tableColumn id="858" name="Colonna858"/>
    <tableColumn id="859" name="Colonna859"/>
    <tableColumn id="860" name="Colonna860"/>
    <tableColumn id="861" name="Colonna861"/>
    <tableColumn id="862" name="Colonna862"/>
    <tableColumn id="863" name="Colonna863"/>
    <tableColumn id="864" name="Colonna864"/>
    <tableColumn id="865" name="Colonna865"/>
    <tableColumn id="866" name="Colonna866"/>
    <tableColumn id="867" name="Colonna867"/>
    <tableColumn id="868" name="Colonna868"/>
    <tableColumn id="869" name="Colonna869"/>
    <tableColumn id="870" name="Colonna870"/>
    <tableColumn id="871" name="Colonna871"/>
    <tableColumn id="872" name="Colonna872"/>
    <tableColumn id="873" name="Colonna873"/>
    <tableColumn id="874" name="Colonna874"/>
    <tableColumn id="875" name="Colonna875"/>
    <tableColumn id="876" name="Colonna876"/>
    <tableColumn id="877" name="Colonna877"/>
    <tableColumn id="878" name="Colonna878"/>
    <tableColumn id="879" name="Colonna879"/>
    <tableColumn id="880" name="Colonna880"/>
    <tableColumn id="881" name="Colonna881"/>
    <tableColumn id="882" name="Colonna882"/>
    <tableColumn id="883" name="Colonna883"/>
    <tableColumn id="884" name="Colonna884"/>
    <tableColumn id="885" name="Colonna885"/>
    <tableColumn id="886" name="Colonna886"/>
    <tableColumn id="887" name="Colonna887"/>
    <tableColumn id="888" name="Colonna888"/>
    <tableColumn id="889" name="Colonna889"/>
    <tableColumn id="890" name="Colonna890"/>
    <tableColumn id="891" name="Colonna891"/>
    <tableColumn id="892" name="Colonna892"/>
    <tableColumn id="893" name="Colonna893"/>
    <tableColumn id="894" name="Colonna894"/>
    <tableColumn id="895" name="Colonna895"/>
    <tableColumn id="896" name="Colonna896"/>
    <tableColumn id="897" name="Colonna897"/>
    <tableColumn id="898" name="Colonna898"/>
    <tableColumn id="899" name="Colonna899"/>
    <tableColumn id="900" name="Colonna900"/>
    <tableColumn id="901" name="Colonna901"/>
    <tableColumn id="902" name="Colonna902"/>
    <tableColumn id="903" name="Colonna903"/>
    <tableColumn id="904" name="Colonna904"/>
    <tableColumn id="905" name="Colonna905"/>
    <tableColumn id="906" name="Colonna906"/>
    <tableColumn id="907" name="Colonna907"/>
    <tableColumn id="908" name="Colonna908"/>
    <tableColumn id="909" name="Colonna909"/>
    <tableColumn id="910" name="Colonna910"/>
    <tableColumn id="911" name="Colonna911"/>
    <tableColumn id="912" name="Colonna912"/>
    <tableColumn id="913" name="Colonna913"/>
    <tableColumn id="914" name="Colonna914"/>
    <tableColumn id="915" name="Colonna915"/>
    <tableColumn id="916" name="Colonna916"/>
    <tableColumn id="917" name="Colonna917"/>
    <tableColumn id="918" name="Colonna918"/>
    <tableColumn id="919" name="Colonna919"/>
    <tableColumn id="920" name="Colonna920"/>
    <tableColumn id="921" name="Colonna921"/>
    <tableColumn id="922" name="Colonna922"/>
    <tableColumn id="923" name="Colonna923"/>
    <tableColumn id="924" name="Colonna924"/>
    <tableColumn id="925" name="Colonna925"/>
    <tableColumn id="926" name="Colonna926"/>
    <tableColumn id="927" name="Colonna927"/>
    <tableColumn id="928" name="Colonna928"/>
    <tableColumn id="929" name="Colonna929"/>
    <tableColumn id="930" name="Colonna930"/>
    <tableColumn id="931" name="Colonna931"/>
    <tableColumn id="932" name="Colonna932"/>
    <tableColumn id="933" name="Colonna933"/>
    <tableColumn id="934" name="Colonna934"/>
    <tableColumn id="935" name="Colonna935"/>
    <tableColumn id="936" name="Colonna936"/>
    <tableColumn id="937" name="Colonna937"/>
    <tableColumn id="938" name="Colonna938"/>
    <tableColumn id="939" name="Colonna939"/>
    <tableColumn id="940" name="Colonna940"/>
    <tableColumn id="941" name="Colonna941"/>
    <tableColumn id="942" name="Colonna942"/>
    <tableColumn id="943" name="Colonna943"/>
    <tableColumn id="944" name="Colonna944"/>
    <tableColumn id="945" name="Colonna945"/>
    <tableColumn id="946" name="Colonna946"/>
    <tableColumn id="947" name="Colonna947"/>
    <tableColumn id="948" name="Colonna948"/>
    <tableColumn id="949" name="Colonna949"/>
    <tableColumn id="950" name="Colonna950"/>
    <tableColumn id="951" name="Colonna951"/>
    <tableColumn id="952" name="Colonna952"/>
    <tableColumn id="953" name="Colonna953"/>
    <tableColumn id="954" name="Colonna954"/>
    <tableColumn id="955" name="Colonna955"/>
    <tableColumn id="956" name="Colonna956"/>
    <tableColumn id="957" name="Colonna957"/>
    <tableColumn id="958" name="Colonna958"/>
    <tableColumn id="959" name="Colonna959"/>
    <tableColumn id="960" name="Colonna960"/>
    <tableColumn id="961" name="Colonna961"/>
    <tableColumn id="962" name="Colonna962"/>
    <tableColumn id="963" name="Colonna963"/>
    <tableColumn id="964" name="Colonna964"/>
    <tableColumn id="965" name="Colonna965"/>
    <tableColumn id="966" name="Colonna966"/>
    <tableColumn id="967" name="Colonna967"/>
    <tableColumn id="968" name="Colonna968"/>
    <tableColumn id="969" name="Colonna969"/>
    <tableColumn id="970" name="Colonna970"/>
    <tableColumn id="971" name="Colonna971"/>
    <tableColumn id="972" name="Colonna972"/>
    <tableColumn id="973" name="Colonna973"/>
    <tableColumn id="974" name="Colonna974"/>
    <tableColumn id="975" name="Colonna975"/>
    <tableColumn id="976" name="Colonna976"/>
    <tableColumn id="977" name="Colonna977"/>
    <tableColumn id="978" name="Colonna978"/>
    <tableColumn id="979" name="Colonna979"/>
    <tableColumn id="980" name="Colonna980"/>
    <tableColumn id="981" name="Colonna981"/>
    <tableColumn id="982" name="Colonna982"/>
    <tableColumn id="983" name="Colonna983"/>
    <tableColumn id="984" name="Colonna984"/>
    <tableColumn id="985" name="Colonna985"/>
    <tableColumn id="986" name="Colonna986"/>
    <tableColumn id="987" name="Colonna987"/>
    <tableColumn id="988" name="Colonna988"/>
    <tableColumn id="989" name="Colonna989"/>
    <tableColumn id="990" name="Colonna990"/>
    <tableColumn id="991" name="Colonna991"/>
    <tableColumn id="992" name="Colonna992"/>
    <tableColumn id="993" name="Colonna993"/>
    <tableColumn id="994" name="Colonna994"/>
    <tableColumn id="995" name="Colonna995"/>
    <tableColumn id="996" name="Colonna996"/>
    <tableColumn id="997" name="Colonna997"/>
    <tableColumn id="998" name="Colonna998"/>
    <tableColumn id="999" name="Colonna999"/>
    <tableColumn id="1000" name="Colonna1000"/>
    <tableColumn id="1001" name="Colonna1001"/>
    <tableColumn id="1002" name="Colonna1002"/>
    <tableColumn id="1003" name="Colonna1003"/>
    <tableColumn id="1004" name="Colonna1004"/>
    <tableColumn id="1005" name="Colonna1005"/>
    <tableColumn id="1006" name="Colonna1006"/>
    <tableColumn id="1007" name="Colonna1007"/>
    <tableColumn id="1008" name="Colonna1008"/>
    <tableColumn id="1009" name="Colonna1009"/>
    <tableColumn id="1010" name="Colonna1010"/>
    <tableColumn id="1011" name="Colonna1011"/>
    <tableColumn id="1012" name="Colonna1012"/>
    <tableColumn id="1013" name="Colonna1013"/>
    <tableColumn id="1014" name="Colonna1014"/>
    <tableColumn id="1015" name="Colonna1015"/>
    <tableColumn id="1016" name="Colonna1016"/>
    <tableColumn id="1017" name="Colonna1017"/>
    <tableColumn id="1018" name="Colonna1018"/>
    <tableColumn id="1019" name="Colonna1019"/>
    <tableColumn id="1020" name="Colonna1020"/>
    <tableColumn id="1021" name="Colonna1021"/>
    <tableColumn id="1022" name="Colonna1022"/>
    <tableColumn id="1023" name="Colonna1023"/>
    <tableColumn id="1024" name="Colonna102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8.xml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MJ39"/>
  <sheetViews>
    <sheetView workbookViewId="0">
      <selection activeCell="I4" sqref="I4:T5"/>
    </sheetView>
  </sheetViews>
  <sheetFormatPr defaultRowHeight="14.25"/>
  <cols>
    <col min="1" max="1" width="2.375" style="1" customWidth="1"/>
    <col min="2" max="2" width="8.5" style="1" customWidth="1"/>
    <col min="3" max="3" width="6.75" style="1" customWidth="1"/>
    <col min="4" max="5" width="8.5" style="1" customWidth="1"/>
    <col min="6" max="6" width="8.875" style="1" customWidth="1"/>
    <col min="7" max="7" width="8.5" style="1" customWidth="1"/>
    <col min="8" max="8" width="10.75" style="1" customWidth="1"/>
    <col min="9" max="9" width="3.375" style="1" customWidth="1"/>
    <col min="10" max="10" width="5.375" style="1" customWidth="1"/>
    <col min="11" max="15" width="8.5" style="1" customWidth="1"/>
    <col min="16" max="16" width="11.5" style="1" customWidth="1"/>
    <col min="17" max="17" width="3" style="1" customWidth="1"/>
    <col min="18" max="18" width="9.25" style="1" customWidth="1"/>
    <col min="19" max="19" width="9.375" style="1" customWidth="1"/>
    <col min="20" max="20" width="9.875" style="1" customWidth="1"/>
    <col min="21" max="21" width="6.875" style="1" customWidth="1"/>
    <col min="22" max="23" width="8.5" style="1" customWidth="1"/>
    <col min="24" max="24" width="9.625" style="1" customWidth="1"/>
    <col min="25" max="1024" width="8.5" style="1" customWidth="1"/>
  </cols>
  <sheetData>
    <row r="2" spans="2:32" ht="21" customHeight="1">
      <c r="I2" s="187" t="s">
        <v>0</v>
      </c>
      <c r="J2" s="187"/>
      <c r="K2" s="187"/>
      <c r="L2" s="187"/>
      <c r="M2" s="187"/>
      <c r="N2" s="187"/>
      <c r="O2" s="187"/>
      <c r="P2" s="187"/>
      <c r="Q2" s="187"/>
      <c r="R2" s="187"/>
    </row>
    <row r="3" spans="2:32" ht="5.25" customHeight="1"/>
    <row r="4" spans="2:32" ht="18">
      <c r="C4" s="2"/>
      <c r="D4" s="2"/>
      <c r="E4" s="3" t="s">
        <v>1</v>
      </c>
      <c r="I4" s="188" t="s">
        <v>137</v>
      </c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88"/>
    </row>
    <row r="5" spans="2:32" ht="6.75" customHeight="1"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</row>
    <row r="6" spans="2:32" ht="18">
      <c r="D6" s="2"/>
      <c r="E6" s="3" t="s">
        <v>2</v>
      </c>
      <c r="I6" s="189" t="s">
        <v>3</v>
      </c>
      <c r="J6" s="189"/>
      <c r="K6" s="189"/>
      <c r="L6" s="189"/>
      <c r="M6" s="189"/>
      <c r="N6" s="189"/>
      <c r="O6" s="189"/>
      <c r="P6" s="189"/>
      <c r="Q6" s="189"/>
      <c r="R6" s="189"/>
    </row>
    <row r="7" spans="2:32" ht="5.25" customHeight="1"/>
    <row r="8" spans="2:32" ht="18">
      <c r="E8" s="3" t="s">
        <v>4</v>
      </c>
      <c r="I8" s="190">
        <v>44989</v>
      </c>
      <c r="J8" s="190"/>
      <c r="K8" s="190"/>
      <c r="L8" s="190"/>
      <c r="M8" s="190"/>
      <c r="N8" s="190"/>
      <c r="O8" s="190"/>
      <c r="P8" s="190"/>
      <c r="Q8" s="190"/>
      <c r="R8" s="190"/>
    </row>
    <row r="9" spans="2:32" ht="12" customHeight="1"/>
    <row r="10" spans="2:32" ht="15.75">
      <c r="C10" s="184" t="s">
        <v>5</v>
      </c>
      <c r="D10" s="184"/>
      <c r="E10" s="184"/>
      <c r="F10" s="184"/>
      <c r="G10" s="184"/>
      <c r="H10" s="184"/>
      <c r="I10" s="4"/>
      <c r="K10" s="186" t="s">
        <v>6</v>
      </c>
      <c r="L10" s="186"/>
      <c r="M10" s="186"/>
      <c r="N10" s="186"/>
      <c r="O10" s="186"/>
      <c r="P10" s="186"/>
      <c r="R10" s="5"/>
      <c r="S10" s="181" t="s">
        <v>7</v>
      </c>
      <c r="T10" s="181"/>
      <c r="U10" s="181"/>
      <c r="V10" s="181"/>
      <c r="W10" s="181"/>
      <c r="X10" s="181"/>
    </row>
    <row r="11" spans="2:32">
      <c r="I11" s="4"/>
      <c r="R11" s="5"/>
    </row>
    <row r="12" spans="2:32" ht="15.75">
      <c r="D12" s="180" t="s">
        <v>8</v>
      </c>
      <c r="E12" s="180"/>
      <c r="G12" s="7" t="s">
        <v>9</v>
      </c>
      <c r="I12" s="4"/>
      <c r="L12" s="180" t="s">
        <v>8</v>
      </c>
      <c r="M12" s="180"/>
      <c r="O12" s="7" t="s">
        <v>9</v>
      </c>
      <c r="R12" s="5"/>
      <c r="S12" s="7" t="s">
        <v>8</v>
      </c>
      <c r="U12" s="7"/>
      <c r="V12" s="7" t="s">
        <v>9</v>
      </c>
      <c r="AA12" s="7"/>
      <c r="AC12" s="7"/>
      <c r="AD12" s="7"/>
    </row>
    <row r="13" spans="2:32" ht="15.75">
      <c r="B13" s="7" t="s">
        <v>10</v>
      </c>
      <c r="D13" s="6" t="s">
        <v>11</v>
      </c>
      <c r="E13" s="6" t="s">
        <v>12</v>
      </c>
      <c r="G13" s="180" t="s">
        <v>12</v>
      </c>
      <c r="H13" s="180"/>
      <c r="I13" s="4"/>
      <c r="J13" s="7" t="s">
        <v>10</v>
      </c>
      <c r="L13" s="6" t="s">
        <v>11</v>
      </c>
      <c r="M13" s="6" t="s">
        <v>12</v>
      </c>
      <c r="O13" s="180" t="s">
        <v>12</v>
      </c>
      <c r="P13" s="180"/>
      <c r="R13" s="8" t="s">
        <v>10</v>
      </c>
      <c r="S13" s="6" t="s">
        <v>11</v>
      </c>
      <c r="T13" s="6" t="s">
        <v>12</v>
      </c>
      <c r="V13" s="180" t="s">
        <v>12</v>
      </c>
      <c r="W13" s="180"/>
      <c r="X13" s="6"/>
      <c r="Z13" s="7"/>
      <c r="AA13" s="6"/>
      <c r="AB13" s="6"/>
      <c r="AD13" s="177"/>
      <c r="AE13" s="177"/>
      <c r="AF13" s="6"/>
    </row>
    <row r="14" spans="2:32" ht="15.75">
      <c r="D14" s="9">
        <v>13</v>
      </c>
      <c r="E14" s="9">
        <v>0</v>
      </c>
      <c r="G14" s="183">
        <v>5</v>
      </c>
      <c r="H14" s="183"/>
      <c r="I14" s="4"/>
      <c r="L14" s="9"/>
      <c r="M14" s="9"/>
      <c r="O14" s="179"/>
      <c r="P14" s="179"/>
      <c r="R14" s="5"/>
      <c r="S14" s="9"/>
      <c r="T14" s="9"/>
      <c r="V14" s="179"/>
      <c r="W14" s="179"/>
      <c r="X14" s="5"/>
    </row>
    <row r="15" spans="2:32">
      <c r="I15" s="4"/>
      <c r="R15" s="5"/>
    </row>
    <row r="16" spans="2:32" ht="15.75">
      <c r="D16" s="6" t="s">
        <v>8</v>
      </c>
      <c r="E16" s="6"/>
      <c r="G16" s="7" t="s">
        <v>13</v>
      </c>
      <c r="I16" s="4"/>
      <c r="L16" s="180" t="s">
        <v>8</v>
      </c>
      <c r="M16" s="180"/>
      <c r="O16" s="7" t="s">
        <v>13</v>
      </c>
      <c r="R16" s="8"/>
      <c r="S16" s="180" t="s">
        <v>8</v>
      </c>
      <c r="T16" s="180"/>
      <c r="V16" s="7" t="s">
        <v>13</v>
      </c>
      <c r="Z16" s="7"/>
      <c r="AA16" s="177"/>
      <c r="AB16" s="177"/>
      <c r="AD16" s="7"/>
    </row>
    <row r="17" spans="2:31" ht="20.25" customHeight="1">
      <c r="B17" s="7" t="s">
        <v>14</v>
      </c>
      <c r="D17" s="6" t="s">
        <v>11</v>
      </c>
      <c r="E17" s="6" t="s">
        <v>12</v>
      </c>
      <c r="G17" s="180" t="s">
        <v>12</v>
      </c>
      <c r="H17" s="180"/>
      <c r="I17" s="4"/>
      <c r="J17" s="8" t="s">
        <v>14</v>
      </c>
      <c r="L17" s="6" t="s">
        <v>11</v>
      </c>
      <c r="M17" s="6" t="s">
        <v>12</v>
      </c>
      <c r="O17" s="180" t="s">
        <v>12</v>
      </c>
      <c r="P17" s="180"/>
      <c r="R17" s="8" t="s">
        <v>14</v>
      </c>
      <c r="S17" s="6" t="s">
        <v>11</v>
      </c>
      <c r="T17" s="6" t="s">
        <v>12</v>
      </c>
      <c r="V17" s="10" t="s">
        <v>12</v>
      </c>
      <c r="W17" s="10"/>
      <c r="AA17" s="6"/>
      <c r="AB17" s="6"/>
      <c r="AD17" s="177"/>
      <c r="AE17" s="177"/>
    </row>
    <row r="18" spans="2:31" ht="15.75">
      <c r="D18" s="9">
        <v>13</v>
      </c>
      <c r="E18" s="9">
        <v>5</v>
      </c>
      <c r="G18" s="183">
        <v>15</v>
      </c>
      <c r="H18" s="183"/>
      <c r="I18" s="4"/>
      <c r="L18" s="9">
        <v>14</v>
      </c>
      <c r="M18" s="9">
        <v>0</v>
      </c>
      <c r="O18" s="185">
        <v>5</v>
      </c>
      <c r="P18" s="185"/>
      <c r="R18" s="11"/>
      <c r="S18" s="9">
        <v>15</v>
      </c>
      <c r="T18" s="9">
        <v>0</v>
      </c>
      <c r="V18" s="183">
        <v>5</v>
      </c>
      <c r="W18" s="183"/>
      <c r="Z18" s="6"/>
    </row>
    <row r="19" spans="2:31" ht="15.75">
      <c r="I19" s="4"/>
      <c r="R19" s="11"/>
      <c r="S19" s="6"/>
    </row>
    <row r="20" spans="2:31" ht="15.75">
      <c r="D20" s="177"/>
      <c r="E20" s="177"/>
      <c r="G20" s="7"/>
      <c r="I20" s="4"/>
      <c r="K20" s="181" t="s">
        <v>15</v>
      </c>
      <c r="L20" s="181"/>
      <c r="M20" s="181"/>
      <c r="N20" s="181"/>
      <c r="O20" s="181"/>
      <c r="P20" s="181"/>
      <c r="R20" s="5"/>
      <c r="S20" s="181" t="s">
        <v>16</v>
      </c>
      <c r="T20" s="181"/>
      <c r="U20" s="181"/>
      <c r="V20" s="181"/>
      <c r="W20" s="181"/>
      <c r="X20" s="181"/>
    </row>
    <row r="21" spans="2:31" ht="18.75" customHeight="1">
      <c r="B21" s="7"/>
      <c r="D21" s="6"/>
      <c r="E21" s="6"/>
      <c r="G21" s="7"/>
      <c r="I21" s="12"/>
      <c r="J21" s="7"/>
      <c r="L21" s="6"/>
      <c r="M21" s="6"/>
      <c r="O21" s="7"/>
      <c r="R21" s="5"/>
    </row>
    <row r="22" spans="2:31" ht="15.75">
      <c r="D22" s="6"/>
      <c r="E22" s="6"/>
      <c r="G22" s="7"/>
      <c r="I22" s="4"/>
      <c r="L22" s="6" t="s">
        <v>8</v>
      </c>
      <c r="M22" s="6"/>
      <c r="O22" s="7" t="s">
        <v>9</v>
      </c>
      <c r="R22" s="5"/>
      <c r="S22" s="7" t="s">
        <v>8</v>
      </c>
      <c r="U22" s="7"/>
      <c r="V22" s="7" t="s">
        <v>9</v>
      </c>
    </row>
    <row r="23" spans="2:31" ht="15.75">
      <c r="I23" s="4"/>
      <c r="J23" s="7" t="s">
        <v>10</v>
      </c>
      <c r="L23" s="6" t="s">
        <v>11</v>
      </c>
      <c r="M23" s="6" t="s">
        <v>12</v>
      </c>
      <c r="O23" s="6" t="s">
        <v>12</v>
      </c>
      <c r="P23" s="6"/>
      <c r="R23" s="8" t="s">
        <v>10</v>
      </c>
      <c r="S23" s="6" t="s">
        <v>11</v>
      </c>
      <c r="T23" s="6" t="s">
        <v>12</v>
      </c>
      <c r="V23" s="180" t="s">
        <v>12</v>
      </c>
      <c r="W23" s="180"/>
      <c r="X23" s="6"/>
    </row>
    <row r="24" spans="2:31" ht="15.75">
      <c r="C24" s="184" t="s">
        <v>17</v>
      </c>
      <c r="D24" s="184"/>
      <c r="E24" s="184"/>
      <c r="F24" s="184"/>
      <c r="G24" s="184"/>
      <c r="H24" s="184"/>
      <c r="I24" s="4"/>
      <c r="L24" s="9"/>
      <c r="M24" s="9"/>
      <c r="O24" s="179"/>
      <c r="P24" s="179"/>
      <c r="R24" s="5"/>
      <c r="S24" s="9"/>
      <c r="T24" s="9"/>
      <c r="V24" s="179"/>
      <c r="W24" s="179"/>
      <c r="X24" s="5"/>
    </row>
    <row r="25" spans="2:31">
      <c r="I25" s="4"/>
      <c r="J25" s="5"/>
      <c r="R25" s="5"/>
    </row>
    <row r="26" spans="2:31" ht="15.75">
      <c r="D26" s="180" t="s">
        <v>8</v>
      </c>
      <c r="E26" s="180"/>
      <c r="G26" s="7" t="s">
        <v>9</v>
      </c>
      <c r="I26" s="4"/>
      <c r="J26" s="5"/>
      <c r="L26" s="6" t="s">
        <v>8</v>
      </c>
      <c r="M26" s="6"/>
      <c r="O26" s="7" t="s">
        <v>13</v>
      </c>
      <c r="R26" s="8"/>
      <c r="S26" s="180" t="s">
        <v>8</v>
      </c>
      <c r="T26" s="180"/>
      <c r="V26" s="7" t="s">
        <v>13</v>
      </c>
    </row>
    <row r="27" spans="2:31" ht="15.75">
      <c r="B27" s="7" t="s">
        <v>10</v>
      </c>
      <c r="D27" s="6" t="s">
        <v>11</v>
      </c>
      <c r="E27" s="6" t="s">
        <v>12</v>
      </c>
      <c r="G27" s="180" t="s">
        <v>12</v>
      </c>
      <c r="H27" s="180"/>
      <c r="I27" s="4"/>
      <c r="J27" s="8" t="s">
        <v>14</v>
      </c>
      <c r="L27" s="6" t="s">
        <v>11</v>
      </c>
      <c r="M27" s="6" t="s">
        <v>12</v>
      </c>
      <c r="O27" s="6" t="s">
        <v>12</v>
      </c>
      <c r="P27" s="6"/>
      <c r="R27" s="8" t="s">
        <v>14</v>
      </c>
      <c r="S27" s="6" t="s">
        <v>11</v>
      </c>
      <c r="T27" s="6" t="s">
        <v>12</v>
      </c>
      <c r="V27" s="178" t="s">
        <v>12</v>
      </c>
      <c r="W27" s="178"/>
    </row>
    <row r="28" spans="2:31" ht="15.75">
      <c r="D28" s="9"/>
      <c r="E28" s="9"/>
      <c r="G28" s="179"/>
      <c r="H28" s="179"/>
      <c r="I28" s="4"/>
      <c r="J28" s="5"/>
      <c r="L28" s="9">
        <v>14</v>
      </c>
      <c r="M28" s="9">
        <v>30</v>
      </c>
      <c r="O28" s="183">
        <v>7</v>
      </c>
      <c r="P28" s="183"/>
      <c r="R28" s="11"/>
      <c r="S28" s="9"/>
      <c r="T28" s="9"/>
      <c r="V28" s="179"/>
      <c r="W28" s="179"/>
    </row>
    <row r="29" spans="2:31" ht="15.75">
      <c r="I29" s="4"/>
      <c r="J29" s="5"/>
      <c r="L29" s="6"/>
      <c r="R29" s="11"/>
      <c r="S29" s="6"/>
    </row>
    <row r="30" spans="2:31" ht="15.75">
      <c r="D30" s="180" t="s">
        <v>8</v>
      </c>
      <c r="E30" s="180"/>
      <c r="G30" s="7" t="s">
        <v>13</v>
      </c>
      <c r="I30" s="4"/>
      <c r="J30" s="5"/>
      <c r="K30" s="181" t="s">
        <v>18</v>
      </c>
      <c r="L30" s="181"/>
      <c r="M30" s="181"/>
      <c r="N30" s="181"/>
      <c r="O30" s="181"/>
      <c r="P30" s="181"/>
      <c r="R30" s="11"/>
      <c r="S30" s="6"/>
    </row>
    <row r="31" spans="2:31" ht="16.5" thickBot="1">
      <c r="B31" s="7" t="s">
        <v>14</v>
      </c>
      <c r="D31" s="6" t="s">
        <v>11</v>
      </c>
      <c r="E31" s="6" t="s">
        <v>12</v>
      </c>
      <c r="G31" s="180" t="s">
        <v>12</v>
      </c>
      <c r="H31" s="180"/>
      <c r="I31" s="4"/>
      <c r="J31" s="8"/>
      <c r="L31" s="6"/>
      <c r="M31" s="6"/>
      <c r="R31" s="11"/>
      <c r="S31" s="6"/>
    </row>
    <row r="32" spans="2:31" ht="16.5" thickBot="1">
      <c r="D32" s="9"/>
      <c r="E32" s="9"/>
      <c r="G32" s="179"/>
      <c r="H32" s="179"/>
      <c r="I32" s="4"/>
      <c r="J32" s="5"/>
      <c r="L32" s="6"/>
      <c r="M32" s="6"/>
      <c r="O32" s="7"/>
      <c r="R32" s="5"/>
      <c r="S32" s="182" t="s">
        <v>19</v>
      </c>
      <c r="T32" s="182"/>
      <c r="U32" s="182"/>
      <c r="V32" s="182"/>
      <c r="W32" s="182"/>
      <c r="X32" s="182"/>
      <c r="Y32" s="182"/>
    </row>
    <row r="33" spans="2:25" ht="16.5" thickBot="1">
      <c r="I33" s="4"/>
      <c r="J33" s="8" t="s">
        <v>10</v>
      </c>
      <c r="L33" s="6"/>
      <c r="M33" s="6" t="s">
        <v>12</v>
      </c>
      <c r="O33" s="6" t="s">
        <v>12</v>
      </c>
      <c r="P33" s="6"/>
      <c r="R33" s="8"/>
      <c r="S33" s="182"/>
      <c r="T33" s="182"/>
      <c r="U33" s="182"/>
      <c r="V33" s="182"/>
      <c r="W33" s="182"/>
      <c r="X33" s="182"/>
      <c r="Y33" s="182"/>
    </row>
    <row r="34" spans="2:25" ht="16.5" thickBot="1">
      <c r="D34" s="177"/>
      <c r="E34" s="177"/>
      <c r="G34" s="7"/>
      <c r="I34" s="4"/>
      <c r="J34" s="5"/>
      <c r="L34" s="9"/>
      <c r="M34" s="9"/>
      <c r="N34" s="7"/>
      <c r="O34" s="179"/>
      <c r="P34" s="179"/>
      <c r="R34" s="5"/>
      <c r="S34" s="182"/>
      <c r="T34" s="182"/>
      <c r="U34" s="182"/>
      <c r="V34" s="182"/>
      <c r="W34" s="182"/>
      <c r="X34" s="182"/>
      <c r="Y34" s="182"/>
    </row>
    <row r="35" spans="2:25" ht="15.75">
      <c r="B35" s="7"/>
      <c r="D35" s="177"/>
      <c r="E35" s="177"/>
      <c r="G35" s="7"/>
      <c r="I35" s="4"/>
      <c r="J35" s="5"/>
      <c r="R35" s="5"/>
    </row>
    <row r="36" spans="2:25" ht="15.75">
      <c r="D36" s="177"/>
      <c r="E36" s="177"/>
      <c r="G36" s="7"/>
      <c r="I36" s="4"/>
      <c r="J36" s="5"/>
      <c r="L36" s="6" t="s">
        <v>8</v>
      </c>
      <c r="M36" s="6"/>
      <c r="O36" s="7" t="s">
        <v>13</v>
      </c>
      <c r="R36" s="5"/>
    </row>
    <row r="37" spans="2:25" ht="15.75">
      <c r="D37" s="177"/>
      <c r="E37" s="177"/>
      <c r="G37" s="7"/>
      <c r="I37" s="4"/>
      <c r="J37" s="8" t="s">
        <v>14</v>
      </c>
      <c r="L37" s="6" t="s">
        <v>11</v>
      </c>
      <c r="M37" s="6" t="s">
        <v>12</v>
      </c>
      <c r="O37" s="178" t="s">
        <v>12</v>
      </c>
      <c r="P37" s="178"/>
      <c r="R37" s="8"/>
      <c r="S37" s="6"/>
      <c r="T37" s="6"/>
    </row>
    <row r="38" spans="2:25" ht="15.75">
      <c r="D38" s="177"/>
      <c r="E38" s="177"/>
      <c r="G38" s="7"/>
      <c r="L38" s="9"/>
      <c r="M38" s="9"/>
      <c r="O38" s="179"/>
      <c r="P38" s="179"/>
      <c r="R38" s="5"/>
    </row>
    <row r="39" spans="2:25" ht="15.75">
      <c r="G39" s="7"/>
    </row>
  </sheetData>
  <mergeCells count="52">
    <mergeCell ref="C10:H10"/>
    <mergeCell ref="K10:P10"/>
    <mergeCell ref="S10:X10"/>
    <mergeCell ref="AD13:AE13"/>
    <mergeCell ref="I2:R2"/>
    <mergeCell ref="I4:T5"/>
    <mergeCell ref="I6:R6"/>
    <mergeCell ref="I8:R8"/>
    <mergeCell ref="AA16:AB16"/>
    <mergeCell ref="D12:E12"/>
    <mergeCell ref="L12:M12"/>
    <mergeCell ref="G13:H13"/>
    <mergeCell ref="O13:P13"/>
    <mergeCell ref="V13:W13"/>
    <mergeCell ref="G14:H14"/>
    <mergeCell ref="O14:P14"/>
    <mergeCell ref="V14:W14"/>
    <mergeCell ref="L16:M16"/>
    <mergeCell ref="S16:T16"/>
    <mergeCell ref="G17:H17"/>
    <mergeCell ref="O17:P17"/>
    <mergeCell ref="AD17:AE17"/>
    <mergeCell ref="G18:H18"/>
    <mergeCell ref="O18:P18"/>
    <mergeCell ref="V18:W18"/>
    <mergeCell ref="D20:E20"/>
    <mergeCell ref="K20:P20"/>
    <mergeCell ref="S20:X20"/>
    <mergeCell ref="V23:W23"/>
    <mergeCell ref="C24:H24"/>
    <mergeCell ref="O24:P24"/>
    <mergeCell ref="V24:W24"/>
    <mergeCell ref="D26:E26"/>
    <mergeCell ref="S26:T26"/>
    <mergeCell ref="G27:H27"/>
    <mergeCell ref="V27:W27"/>
    <mergeCell ref="G28:H28"/>
    <mergeCell ref="O28:P28"/>
    <mergeCell ref="V28:W28"/>
    <mergeCell ref="D30:E30"/>
    <mergeCell ref="K30:P30"/>
    <mergeCell ref="G31:H31"/>
    <mergeCell ref="G32:H32"/>
    <mergeCell ref="S32:Y34"/>
    <mergeCell ref="D34:E34"/>
    <mergeCell ref="O34:P34"/>
    <mergeCell ref="D35:E35"/>
    <mergeCell ref="D36:E36"/>
    <mergeCell ref="D37:E37"/>
    <mergeCell ref="O37:P37"/>
    <mergeCell ref="D38:E38"/>
    <mergeCell ref="O38:P38"/>
  </mergeCells>
  <pageMargins left="0.7" right="0.7" top="1.1437007874015748" bottom="1.1437007874015748" header="0.75" footer="0.75"/>
  <pageSetup paperSize="0" fitToWidth="0" fitToHeight="0" orientation="portrait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6"/>
  <sheetViews>
    <sheetView workbookViewId="0">
      <selection activeCell="F5" sqref="F5:L5"/>
    </sheetView>
  </sheetViews>
  <sheetFormatPr defaultRowHeight="14.25"/>
  <cols>
    <col min="1" max="1" width="4.25" customWidth="1"/>
    <col min="2" max="2" width="20.5" customWidth="1"/>
    <col min="3" max="3" width="22.125" customWidth="1"/>
    <col min="4" max="5" width="8" customWidth="1"/>
    <col min="6" max="6" width="6.125" customWidth="1"/>
    <col min="7" max="7" width="5.75" customWidth="1"/>
    <col min="8" max="8" width="7.125" customWidth="1"/>
    <col min="9" max="9" width="7" customWidth="1"/>
    <col min="10" max="10" width="6.875" customWidth="1"/>
    <col min="11" max="11" width="10.625" customWidth="1"/>
    <col min="12" max="12" width="7.875" customWidth="1"/>
    <col min="13" max="1024" width="8" customWidth="1"/>
  </cols>
  <sheetData>
    <row r="1" spans="1:13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4"/>
    </row>
    <row r="2" spans="1:13" ht="18">
      <c r="A2" s="13"/>
      <c r="B2" s="13"/>
      <c r="C2" s="15"/>
      <c r="D2" s="16" t="s">
        <v>20</v>
      </c>
      <c r="E2" s="17"/>
      <c r="F2" s="17"/>
      <c r="G2" s="17"/>
      <c r="H2" s="13"/>
      <c r="I2" s="13"/>
      <c r="J2" s="13"/>
      <c r="K2" s="13"/>
      <c r="L2" s="13"/>
      <c r="M2" s="14"/>
    </row>
    <row r="3" spans="1:13" ht="15">
      <c r="A3" s="13"/>
      <c r="B3" s="13"/>
      <c r="C3" s="15"/>
      <c r="D3" s="213" t="s">
        <v>139</v>
      </c>
      <c r="E3" s="213"/>
      <c r="F3" s="213"/>
      <c r="G3" s="213"/>
      <c r="H3" s="213"/>
      <c r="I3" s="213"/>
      <c r="J3" s="13"/>
      <c r="K3" s="18"/>
      <c r="L3" s="13"/>
      <c r="M3" s="14"/>
    </row>
    <row r="4" spans="1:13" ht="15">
      <c r="A4" s="19"/>
      <c r="B4" s="19"/>
      <c r="C4" s="15"/>
      <c r="D4" s="18"/>
      <c r="E4" s="19"/>
      <c r="F4" s="19"/>
      <c r="G4" s="19"/>
      <c r="H4" s="19"/>
      <c r="I4" s="19"/>
      <c r="J4" s="19"/>
      <c r="K4" s="19"/>
      <c r="L4" s="19"/>
      <c r="M4" s="20"/>
    </row>
    <row r="5" spans="1:13" ht="15.75">
      <c r="A5" s="19"/>
      <c r="B5" s="19"/>
      <c r="C5" s="15"/>
      <c r="D5" s="16" t="s">
        <v>21</v>
      </c>
      <c r="F5" s="197" t="s">
        <v>138</v>
      </c>
      <c r="G5" s="197"/>
      <c r="H5" s="197"/>
      <c r="I5" s="197"/>
      <c r="J5" s="197"/>
      <c r="K5" s="197"/>
      <c r="L5" s="197"/>
      <c r="M5" s="21"/>
    </row>
    <row r="6" spans="1:13" ht="15.75">
      <c r="A6" s="19"/>
      <c r="B6" s="19"/>
      <c r="C6" s="15"/>
      <c r="D6" s="16"/>
      <c r="F6" s="16"/>
      <c r="G6" s="16"/>
      <c r="H6" s="16"/>
      <c r="I6" s="16"/>
      <c r="J6" s="16"/>
      <c r="K6" s="16"/>
      <c r="L6" s="16"/>
      <c r="M6" s="21"/>
    </row>
    <row r="7" spans="1:13" ht="15.75">
      <c r="A7" s="19"/>
      <c r="B7" s="19"/>
      <c r="C7" s="15"/>
      <c r="D7" s="16"/>
      <c r="F7" s="22" t="s">
        <v>22</v>
      </c>
      <c r="G7" s="22"/>
      <c r="H7" s="22"/>
      <c r="I7" s="22"/>
      <c r="J7" s="16"/>
      <c r="K7" s="16"/>
      <c r="L7" s="16"/>
      <c r="M7" s="21"/>
    </row>
    <row r="8" spans="1:13" ht="15.75">
      <c r="A8" s="19"/>
      <c r="B8" s="19"/>
      <c r="C8" s="15"/>
      <c r="D8" s="16" t="s">
        <v>23</v>
      </c>
      <c r="F8" s="197" t="s">
        <v>24</v>
      </c>
      <c r="G8" s="197"/>
      <c r="H8" s="23" t="s">
        <v>25</v>
      </c>
      <c r="I8" s="23"/>
      <c r="J8" s="23"/>
      <c r="K8" s="23"/>
      <c r="L8" s="16"/>
      <c r="M8" s="21"/>
    </row>
    <row r="9" spans="1:13" ht="15.75">
      <c r="A9" s="13"/>
      <c r="B9" s="13"/>
      <c r="C9" s="15"/>
      <c r="D9" s="16" t="s">
        <v>26</v>
      </c>
      <c r="F9" s="198">
        <v>44989</v>
      </c>
      <c r="G9" s="198"/>
      <c r="H9" s="16"/>
      <c r="I9" s="16"/>
      <c r="J9" s="13"/>
      <c r="K9" s="13"/>
      <c r="L9" s="23"/>
      <c r="M9" s="24"/>
    </row>
    <row r="10" spans="1:13">
      <c r="A10" s="13"/>
      <c r="B10" s="13"/>
      <c r="C10" s="13"/>
      <c r="L10" s="13"/>
      <c r="M10" s="14"/>
    </row>
    <row r="11" spans="1:13" ht="68.25" thickBot="1">
      <c r="A11" s="25" t="s">
        <v>27</v>
      </c>
      <c r="B11" s="26" t="s">
        <v>28</v>
      </c>
      <c r="C11" s="27" t="s">
        <v>29</v>
      </c>
      <c r="D11" s="28" t="s">
        <v>30</v>
      </c>
      <c r="E11" s="28" t="s">
        <v>31</v>
      </c>
      <c r="F11" s="29" t="s">
        <v>32</v>
      </c>
      <c r="G11" s="29" t="s">
        <v>33</v>
      </c>
      <c r="H11" s="30" t="s">
        <v>34</v>
      </c>
      <c r="I11" s="29" t="s">
        <v>35</v>
      </c>
      <c r="J11" s="31" t="s">
        <v>36</v>
      </c>
      <c r="K11" s="32" t="s">
        <v>37</v>
      </c>
      <c r="L11" s="33" t="s">
        <v>38</v>
      </c>
      <c r="M11" s="34" t="s">
        <v>39</v>
      </c>
    </row>
    <row r="12" spans="1:13" ht="15" thickBot="1">
      <c r="B12" s="19"/>
      <c r="C12" s="35"/>
      <c r="D12" s="36"/>
      <c r="E12" s="36"/>
      <c r="F12" s="37"/>
      <c r="G12" s="38"/>
      <c r="H12" s="38"/>
      <c r="I12" s="38"/>
      <c r="J12" s="38"/>
      <c r="K12" s="39"/>
      <c r="L12" s="40">
        <v>0</v>
      </c>
      <c r="M12" s="41">
        <f>SUM(K12:L12)</f>
        <v>0</v>
      </c>
    </row>
    <row r="13" spans="1:13" ht="15" thickBot="1">
      <c r="A13" s="42">
        <v>1</v>
      </c>
      <c r="B13" s="43" t="s">
        <v>40</v>
      </c>
      <c r="C13" s="44" t="s">
        <v>41</v>
      </c>
      <c r="D13" s="45">
        <v>114332</v>
      </c>
      <c r="E13" s="45">
        <v>114332</v>
      </c>
      <c r="F13" s="46" t="s">
        <v>42</v>
      </c>
      <c r="G13" s="46"/>
      <c r="H13" s="25" t="s">
        <v>42</v>
      </c>
      <c r="I13" s="25" t="s">
        <v>42</v>
      </c>
      <c r="J13" s="46" t="s">
        <v>42</v>
      </c>
      <c r="K13" s="47"/>
      <c r="L13" s="199"/>
      <c r="M13" s="200">
        <f>SUM(K13:L21)</f>
        <v>0</v>
      </c>
    </row>
    <row r="14" spans="1:13" ht="15" thickBot="1">
      <c r="A14" s="42">
        <v>2</v>
      </c>
      <c r="B14" s="48" t="s">
        <v>43</v>
      </c>
      <c r="C14" s="44" t="s">
        <v>41</v>
      </c>
      <c r="D14" s="49">
        <v>410097</v>
      </c>
      <c r="E14" s="49">
        <v>410097</v>
      </c>
      <c r="F14" s="46" t="s">
        <v>42</v>
      </c>
      <c r="G14" s="46"/>
      <c r="H14" s="25" t="s">
        <v>42</v>
      </c>
      <c r="I14" s="25" t="s">
        <v>42</v>
      </c>
      <c r="J14" s="46" t="s">
        <v>42</v>
      </c>
      <c r="K14" s="50"/>
      <c r="L14" s="199"/>
      <c r="M14" s="200"/>
    </row>
    <row r="15" spans="1:13" ht="15" thickBot="1">
      <c r="A15" s="42">
        <v>3</v>
      </c>
      <c r="B15" s="48" t="s">
        <v>44</v>
      </c>
      <c r="C15" s="44" t="s">
        <v>45</v>
      </c>
      <c r="D15" s="51">
        <v>560799</v>
      </c>
      <c r="E15" s="51">
        <v>560799</v>
      </c>
      <c r="F15" s="46" t="s">
        <v>42</v>
      </c>
      <c r="G15" s="46"/>
      <c r="H15" s="25" t="s">
        <v>42</v>
      </c>
      <c r="I15" s="25" t="s">
        <v>42</v>
      </c>
      <c r="J15" s="25" t="s">
        <v>42</v>
      </c>
      <c r="K15" s="50"/>
      <c r="L15" s="199"/>
      <c r="M15" s="200"/>
    </row>
    <row r="16" spans="1:13" ht="15" thickBot="1">
      <c r="A16" s="42">
        <v>4</v>
      </c>
      <c r="B16" s="48" t="s">
        <v>46</v>
      </c>
      <c r="C16" s="44" t="s">
        <v>45</v>
      </c>
      <c r="D16" s="52">
        <v>1182132</v>
      </c>
      <c r="E16" s="52">
        <v>1182132</v>
      </c>
      <c r="F16" s="46" t="s">
        <v>42</v>
      </c>
      <c r="G16" s="46"/>
      <c r="H16" s="25" t="s">
        <v>42</v>
      </c>
      <c r="I16" s="25" t="s">
        <v>42</v>
      </c>
      <c r="J16" s="25" t="s">
        <v>42</v>
      </c>
      <c r="K16" s="50"/>
      <c r="L16" s="199"/>
      <c r="M16" s="200"/>
    </row>
    <row r="17" spans="1:13" ht="15" thickBot="1">
      <c r="A17" s="42">
        <v>5</v>
      </c>
      <c r="B17" s="53" t="s">
        <v>47</v>
      </c>
      <c r="C17" s="54" t="s">
        <v>48</v>
      </c>
      <c r="D17" s="46">
        <v>384986</v>
      </c>
      <c r="E17" s="46">
        <v>384986</v>
      </c>
      <c r="F17" s="46" t="s">
        <v>42</v>
      </c>
      <c r="G17" s="25"/>
      <c r="H17" s="25" t="s">
        <v>42</v>
      </c>
      <c r="I17" s="25" t="s">
        <v>42</v>
      </c>
      <c r="J17" s="25" t="s">
        <v>42</v>
      </c>
      <c r="K17" s="50"/>
      <c r="L17" s="199"/>
      <c r="M17" s="200"/>
    </row>
    <row r="18" spans="1:13" ht="15" thickBot="1">
      <c r="A18" s="42">
        <v>6</v>
      </c>
      <c r="B18" s="55" t="s">
        <v>49</v>
      </c>
      <c r="C18" s="54" t="s">
        <v>50</v>
      </c>
      <c r="F18" s="46" t="s">
        <v>42</v>
      </c>
      <c r="G18" s="25"/>
      <c r="H18" s="25" t="s">
        <v>42</v>
      </c>
      <c r="I18" s="25" t="s">
        <v>42</v>
      </c>
      <c r="J18" s="25"/>
      <c r="K18" s="50"/>
      <c r="L18" s="199"/>
      <c r="M18" s="200"/>
    </row>
    <row r="19" spans="1:13" ht="15.75" thickBot="1">
      <c r="A19" s="42">
        <v>7</v>
      </c>
      <c r="B19" t="s">
        <v>51</v>
      </c>
      <c r="C19" t="s">
        <v>50</v>
      </c>
      <c r="D19">
        <v>234139</v>
      </c>
      <c r="E19">
        <v>234139</v>
      </c>
      <c r="F19" s="56" t="s">
        <v>52</v>
      </c>
      <c r="G19" s="56"/>
      <c r="H19" s="56" t="s">
        <v>53</v>
      </c>
      <c r="I19" s="56" t="s">
        <v>53</v>
      </c>
      <c r="K19" s="50"/>
      <c r="L19" s="199"/>
      <c r="M19" s="200"/>
    </row>
    <row r="20" spans="1:13" ht="15.75" thickBot="1">
      <c r="A20" s="42">
        <v>8</v>
      </c>
      <c r="B20" t="s">
        <v>54</v>
      </c>
      <c r="C20" t="s">
        <v>48</v>
      </c>
      <c r="F20" s="56" t="s">
        <v>52</v>
      </c>
      <c r="G20" s="56"/>
      <c r="H20" s="56" t="s">
        <v>53</v>
      </c>
      <c r="I20" s="56" t="s">
        <v>53</v>
      </c>
      <c r="J20" s="56" t="s">
        <v>53</v>
      </c>
      <c r="K20" s="50"/>
      <c r="L20" s="199"/>
      <c r="M20" s="200"/>
    </row>
    <row r="21" spans="1:13" ht="15" thickBot="1">
      <c r="A21" s="42">
        <v>9</v>
      </c>
      <c r="B21" t="s">
        <v>55</v>
      </c>
      <c r="C21" s="57" t="s">
        <v>48</v>
      </c>
      <c r="D21" s="58"/>
      <c r="E21" s="58"/>
      <c r="F21" s="58" t="s">
        <v>42</v>
      </c>
      <c r="G21" s="59"/>
      <c r="H21" s="59" t="s">
        <v>42</v>
      </c>
      <c r="I21" s="59" t="s">
        <v>42</v>
      </c>
      <c r="J21" s="59" t="s">
        <v>42</v>
      </c>
      <c r="K21" s="60"/>
      <c r="L21" s="199"/>
      <c r="M21" s="200"/>
    </row>
    <row r="22" spans="1:13" ht="15" thickBot="1">
      <c r="A22" s="42">
        <v>10</v>
      </c>
      <c r="B22" s="61" t="s">
        <v>56</v>
      </c>
      <c r="C22" s="62" t="s">
        <v>48</v>
      </c>
      <c r="D22" s="63"/>
      <c r="E22" s="63"/>
      <c r="F22" s="64" t="s">
        <v>42</v>
      </c>
      <c r="G22" s="65"/>
      <c r="H22" s="65" t="s">
        <v>42</v>
      </c>
      <c r="I22" s="65" t="s">
        <v>42</v>
      </c>
      <c r="J22" s="64"/>
      <c r="K22" s="47"/>
      <c r="L22" s="195"/>
      <c r="M22" s="196">
        <f>SUM(K22:L25)</f>
        <v>0</v>
      </c>
    </row>
    <row r="23" spans="1:13" ht="15" thickBot="1">
      <c r="A23" s="42">
        <v>11</v>
      </c>
      <c r="B23" s="66"/>
      <c r="C23" s="44"/>
      <c r="D23" s="45"/>
      <c r="E23" s="45"/>
      <c r="F23" s="46"/>
      <c r="G23" s="25"/>
      <c r="H23" s="25"/>
      <c r="I23" s="25"/>
      <c r="J23" s="46"/>
      <c r="K23" s="50"/>
      <c r="L23" s="195"/>
      <c r="M23" s="196"/>
    </row>
    <row r="24" spans="1:13" ht="15" thickBot="1">
      <c r="A24" s="42">
        <v>12</v>
      </c>
      <c r="B24" s="66"/>
      <c r="C24" s="44"/>
      <c r="D24" s="45"/>
      <c r="E24" s="45"/>
      <c r="F24" s="46"/>
      <c r="G24" s="25"/>
      <c r="H24" s="25"/>
      <c r="I24" s="25"/>
      <c r="J24" s="46"/>
      <c r="K24" s="50"/>
      <c r="L24" s="195"/>
      <c r="M24" s="196"/>
    </row>
    <row r="25" spans="1:13">
      <c r="A25" s="42">
        <v>13</v>
      </c>
      <c r="B25" s="66"/>
      <c r="C25" s="44"/>
      <c r="D25" s="45"/>
      <c r="E25" s="49"/>
      <c r="F25" s="46"/>
      <c r="G25" s="25"/>
      <c r="H25" s="25"/>
      <c r="I25" s="25"/>
      <c r="J25" s="46"/>
      <c r="K25" s="50"/>
      <c r="L25" s="195"/>
      <c r="M25" s="196"/>
    </row>
    <row r="26" spans="1:13">
      <c r="A26" s="42">
        <v>14</v>
      </c>
      <c r="B26" s="48"/>
      <c r="C26" s="44"/>
      <c r="D26" s="45"/>
      <c r="E26" s="45"/>
      <c r="F26" s="46"/>
      <c r="G26" s="25"/>
      <c r="H26" s="25"/>
      <c r="I26" s="25"/>
      <c r="J26" s="46"/>
      <c r="K26" s="50"/>
      <c r="L26" s="191"/>
      <c r="M26" s="194">
        <f>SUM(K26:L29)</f>
        <v>0</v>
      </c>
    </row>
    <row r="27" spans="1:13">
      <c r="A27" s="42">
        <v>15</v>
      </c>
      <c r="B27" s="48"/>
      <c r="C27" s="44"/>
      <c r="D27" s="45"/>
      <c r="E27" s="45"/>
      <c r="F27" s="46"/>
      <c r="G27" s="46"/>
      <c r="H27" s="46"/>
      <c r="I27" s="46"/>
      <c r="J27" s="46"/>
      <c r="K27" s="50"/>
      <c r="L27" s="191"/>
      <c r="M27" s="194"/>
    </row>
    <row r="28" spans="1:13">
      <c r="A28" s="42">
        <v>16</v>
      </c>
      <c r="K28" s="67"/>
      <c r="L28" s="191"/>
      <c r="M28" s="194"/>
    </row>
    <row r="29" spans="1:13">
      <c r="A29" s="42">
        <v>17</v>
      </c>
      <c r="B29" s="43"/>
      <c r="C29" s="44"/>
      <c r="D29" s="45"/>
      <c r="E29" s="45"/>
      <c r="F29" s="46"/>
      <c r="G29" s="46"/>
      <c r="H29" s="25"/>
      <c r="I29" s="25"/>
      <c r="J29" s="46"/>
      <c r="K29" s="67"/>
      <c r="L29" s="191"/>
      <c r="M29" s="194"/>
    </row>
    <row r="30" spans="1:13">
      <c r="A30" s="42">
        <v>18</v>
      </c>
      <c r="K30" s="67"/>
      <c r="L30" s="191"/>
      <c r="M30" s="193">
        <f>SUM(K30:L33)</f>
        <v>0</v>
      </c>
    </row>
    <row r="31" spans="1:13">
      <c r="A31" s="42">
        <v>19</v>
      </c>
      <c r="B31" s="48"/>
      <c r="C31" s="44"/>
      <c r="D31" s="51"/>
      <c r="E31" s="51"/>
      <c r="F31" s="46"/>
      <c r="G31" s="46"/>
      <c r="H31" s="25"/>
      <c r="I31" s="25"/>
      <c r="J31" s="46"/>
      <c r="K31" s="67"/>
      <c r="L31" s="191"/>
      <c r="M31" s="193"/>
    </row>
    <row r="32" spans="1:13">
      <c r="A32" s="42">
        <v>20</v>
      </c>
      <c r="K32" s="67"/>
      <c r="L32" s="191"/>
      <c r="M32" s="193"/>
    </row>
    <row r="33" spans="1:13">
      <c r="A33" s="42">
        <v>21</v>
      </c>
      <c r="K33" s="67"/>
      <c r="L33" s="191"/>
      <c r="M33" s="193"/>
    </row>
    <row r="34" spans="1:13">
      <c r="A34" s="42">
        <v>22</v>
      </c>
      <c r="B34" s="68"/>
      <c r="C34" s="69"/>
      <c r="D34" s="45"/>
      <c r="E34" s="45"/>
      <c r="F34" s="70"/>
      <c r="G34" s="46"/>
      <c r="H34" s="25"/>
      <c r="I34" s="25"/>
      <c r="J34" s="25"/>
      <c r="K34" s="67"/>
      <c r="L34" s="191"/>
      <c r="M34" s="193">
        <f>SUM(K34:L36)</f>
        <v>0</v>
      </c>
    </row>
    <row r="35" spans="1:13">
      <c r="A35" s="42">
        <v>23</v>
      </c>
      <c r="B35" s="68"/>
      <c r="C35" s="69"/>
      <c r="D35" s="45"/>
      <c r="E35" s="45"/>
      <c r="F35" s="70"/>
      <c r="G35" s="46"/>
      <c r="H35" s="25"/>
      <c r="I35" s="25"/>
      <c r="J35" s="46"/>
      <c r="K35" s="67"/>
      <c r="L35" s="191"/>
      <c r="M35" s="193"/>
    </row>
    <row r="36" spans="1:13">
      <c r="A36" s="42">
        <v>24</v>
      </c>
      <c r="B36" s="68"/>
      <c r="C36" s="69"/>
      <c r="D36" s="45"/>
      <c r="E36" s="45"/>
      <c r="F36" s="71"/>
      <c r="G36" s="25"/>
      <c r="H36" s="25"/>
      <c r="I36" s="25"/>
      <c r="J36" s="72"/>
      <c r="K36" s="67"/>
      <c r="L36" s="191"/>
      <c r="M36" s="193"/>
    </row>
    <row r="37" spans="1:13">
      <c r="A37" s="42">
        <v>25</v>
      </c>
      <c r="B37" s="48"/>
      <c r="C37" s="69"/>
      <c r="D37" s="45"/>
      <c r="E37" s="45"/>
      <c r="F37" s="71"/>
      <c r="G37" s="25"/>
      <c r="H37" s="25"/>
      <c r="I37" s="25"/>
      <c r="J37" s="25"/>
      <c r="K37" s="67"/>
      <c r="L37" s="191"/>
      <c r="M37" s="192">
        <f>SUM(K37:L40)</f>
        <v>0</v>
      </c>
    </row>
    <row r="38" spans="1:13">
      <c r="A38" s="42">
        <v>26</v>
      </c>
      <c r="B38" s="48"/>
      <c r="C38" s="69"/>
      <c r="D38" s="46"/>
      <c r="E38" s="46"/>
      <c r="F38" s="71"/>
      <c r="G38" s="25"/>
      <c r="H38" s="25"/>
      <c r="I38" s="25"/>
      <c r="J38" s="25"/>
      <c r="K38" s="67"/>
      <c r="L38" s="191"/>
      <c r="M38" s="192"/>
    </row>
    <row r="39" spans="1:13">
      <c r="A39" s="42">
        <v>27</v>
      </c>
      <c r="B39" s="73"/>
      <c r="C39" s="69"/>
      <c r="D39" s="46"/>
      <c r="E39" s="46"/>
      <c r="F39" s="71"/>
      <c r="G39" s="49"/>
      <c r="H39" s="25"/>
      <c r="I39" s="25"/>
      <c r="J39" s="25"/>
      <c r="K39" s="67"/>
      <c r="L39" s="191"/>
      <c r="M39" s="192"/>
    </row>
    <row r="40" spans="1:13">
      <c r="A40" s="42">
        <v>28</v>
      </c>
      <c r="B40" s="48"/>
      <c r="C40" s="69"/>
      <c r="D40" s="25"/>
      <c r="E40" s="25"/>
      <c r="F40" s="71"/>
      <c r="G40" s="25"/>
      <c r="H40" s="25"/>
      <c r="I40" s="25"/>
      <c r="J40" s="25"/>
      <c r="K40" s="67"/>
      <c r="L40" s="191"/>
      <c r="M40" s="192"/>
    </row>
    <row r="41" spans="1:13">
      <c r="A41" s="42">
        <v>29</v>
      </c>
      <c r="B41" s="73"/>
      <c r="C41" s="69"/>
      <c r="D41" s="45"/>
      <c r="E41" s="45"/>
      <c r="F41" s="70"/>
      <c r="G41" s="46"/>
      <c r="H41" s="25"/>
      <c r="I41" s="25"/>
      <c r="J41" s="25"/>
      <c r="K41" s="67"/>
      <c r="L41" s="191"/>
      <c r="M41" s="193">
        <f>SUM(K41:L43)</f>
        <v>0</v>
      </c>
    </row>
    <row r="42" spans="1:13">
      <c r="A42" s="42">
        <v>30</v>
      </c>
      <c r="B42" s="73"/>
      <c r="C42" s="69"/>
      <c r="D42" s="46"/>
      <c r="E42" s="46"/>
      <c r="F42" s="70"/>
      <c r="G42" s="46"/>
      <c r="H42" s="25"/>
      <c r="I42" s="25"/>
      <c r="J42" s="46"/>
      <c r="K42" s="67"/>
      <c r="L42" s="191"/>
      <c r="M42" s="193"/>
    </row>
    <row r="43" spans="1:13">
      <c r="A43" s="42">
        <v>31</v>
      </c>
      <c r="B43" s="73"/>
      <c r="C43" s="69"/>
      <c r="D43" s="46"/>
      <c r="E43" s="46"/>
      <c r="F43" s="71"/>
      <c r="G43" s="25"/>
      <c r="H43" s="25"/>
      <c r="I43" s="25"/>
      <c r="J43" s="72"/>
      <c r="K43" s="67"/>
      <c r="L43" s="191"/>
      <c r="M43" s="193"/>
    </row>
    <row r="44" spans="1:13">
      <c r="A44" s="42">
        <v>32</v>
      </c>
      <c r="B44" s="73"/>
      <c r="C44" s="69"/>
      <c r="D44" s="45"/>
      <c r="E44" s="45"/>
      <c r="F44" s="71"/>
      <c r="G44" s="25"/>
      <c r="H44" s="25"/>
      <c r="I44" s="25"/>
      <c r="J44" s="25"/>
      <c r="K44" s="67"/>
      <c r="L44" s="191"/>
      <c r="M44" s="193">
        <f>SUM(K44:L52)</f>
        <v>0</v>
      </c>
    </row>
    <row r="45" spans="1:13">
      <c r="A45" s="42">
        <v>33</v>
      </c>
      <c r="B45" s="73"/>
      <c r="C45" s="69"/>
      <c r="D45" s="46"/>
      <c r="E45" s="46"/>
      <c r="F45" s="71"/>
      <c r="G45" s="25"/>
      <c r="H45" s="25"/>
      <c r="I45" s="25"/>
      <c r="J45" s="25"/>
      <c r="K45" s="67"/>
      <c r="L45" s="191"/>
      <c r="M45" s="193"/>
    </row>
    <row r="46" spans="1:13">
      <c r="A46" s="42">
        <v>34</v>
      </c>
      <c r="B46" s="73"/>
      <c r="C46" s="69"/>
      <c r="D46" s="46"/>
      <c r="E46" s="46"/>
      <c r="F46" s="71"/>
      <c r="G46" s="25"/>
      <c r="H46" s="25"/>
      <c r="I46" s="25"/>
      <c r="J46" s="25"/>
      <c r="K46" s="67"/>
      <c r="L46" s="191"/>
      <c r="M46" s="193"/>
    </row>
    <row r="47" spans="1:13">
      <c r="A47" s="42">
        <v>35</v>
      </c>
      <c r="B47" s="73"/>
      <c r="C47" s="69"/>
      <c r="D47" s="25"/>
      <c r="E47" s="25"/>
      <c r="F47" s="71"/>
      <c r="G47" s="25"/>
      <c r="H47" s="25"/>
      <c r="I47" s="25"/>
      <c r="J47" s="25"/>
      <c r="K47" s="67"/>
      <c r="L47" s="191"/>
      <c r="M47" s="193"/>
    </row>
    <row r="48" spans="1:13">
      <c r="A48" s="42">
        <v>36</v>
      </c>
      <c r="B48" s="73"/>
      <c r="C48" s="69"/>
      <c r="D48" s="25"/>
      <c r="E48" s="25"/>
      <c r="F48" s="71"/>
      <c r="G48" s="25"/>
      <c r="H48" s="25"/>
      <c r="I48" s="25"/>
      <c r="J48" s="25"/>
      <c r="K48" s="67"/>
      <c r="L48" s="191"/>
      <c r="M48" s="193"/>
    </row>
    <row r="49" spans="1:13">
      <c r="A49" s="42">
        <v>37</v>
      </c>
      <c r="B49" s="73"/>
      <c r="C49" s="69"/>
      <c r="D49" s="46"/>
      <c r="E49" s="46"/>
      <c r="F49" s="71"/>
      <c r="G49" s="25"/>
      <c r="H49" s="25"/>
      <c r="I49" s="25"/>
      <c r="J49" s="25"/>
      <c r="K49" s="67"/>
      <c r="L49" s="191"/>
      <c r="M49" s="193"/>
    </row>
    <row r="50" spans="1:13">
      <c r="A50" s="42">
        <v>38</v>
      </c>
      <c r="B50" s="73"/>
      <c r="C50" s="69"/>
      <c r="D50" s="46"/>
      <c r="E50" s="46"/>
      <c r="F50" s="71"/>
      <c r="G50" s="25"/>
      <c r="H50" s="25"/>
      <c r="I50" s="25"/>
      <c r="J50" s="25"/>
      <c r="K50" s="67"/>
      <c r="L50" s="191"/>
      <c r="M50" s="193"/>
    </row>
    <row r="51" spans="1:13">
      <c r="A51" s="42">
        <v>39</v>
      </c>
      <c r="B51" s="73"/>
      <c r="C51" s="69"/>
      <c r="D51" s="46"/>
      <c r="E51" s="46"/>
      <c r="F51" s="71"/>
      <c r="G51" s="25"/>
      <c r="H51" s="25"/>
      <c r="I51" s="25"/>
      <c r="J51" s="25"/>
      <c r="K51" s="67"/>
      <c r="L51" s="191"/>
      <c r="M51" s="193"/>
    </row>
    <row r="52" spans="1:13">
      <c r="A52" s="42">
        <v>40</v>
      </c>
      <c r="B52" s="73"/>
      <c r="C52" s="69"/>
      <c r="D52" s="72"/>
      <c r="E52" s="72"/>
      <c r="F52" s="71"/>
      <c r="G52" s="25"/>
      <c r="H52" s="25"/>
      <c r="I52" s="25"/>
      <c r="J52" s="25"/>
      <c r="K52" s="67"/>
      <c r="L52" s="191"/>
      <c r="M52" s="193"/>
    </row>
    <row r="53" spans="1:13" ht="15" thickBot="1">
      <c r="A53" s="42"/>
      <c r="B53" s="13"/>
      <c r="C53" s="13"/>
      <c r="D53" s="14"/>
      <c r="E53" s="14"/>
      <c r="F53" s="13"/>
      <c r="G53" s="14"/>
      <c r="H53" s="13"/>
      <c r="I53" s="13"/>
      <c r="J53" s="13"/>
      <c r="K53" s="13"/>
      <c r="L53" s="74"/>
      <c r="M53" s="75"/>
    </row>
    <row r="54" spans="1:13" ht="15" thickBot="1">
      <c r="A54" s="42"/>
      <c r="B54" s="13"/>
      <c r="C54" s="13"/>
      <c r="D54" s="14"/>
      <c r="E54" s="14"/>
      <c r="F54" s="13"/>
      <c r="G54" s="14"/>
      <c r="H54" s="13"/>
      <c r="I54" s="13"/>
      <c r="J54" s="13"/>
      <c r="K54" s="76">
        <f>SUM(K12:K52)</f>
        <v>0</v>
      </c>
      <c r="L54" s="77">
        <f>SUM(L12:L52)</f>
        <v>0</v>
      </c>
      <c r="M54" s="78"/>
    </row>
    <row r="55" spans="1:13" ht="15" thickBot="1">
      <c r="A55" s="13"/>
      <c r="B55" s="13"/>
      <c r="C55" s="13"/>
      <c r="D55" s="14"/>
      <c r="E55" s="14"/>
      <c r="F55" s="13"/>
      <c r="G55" s="14"/>
      <c r="H55" s="13"/>
      <c r="I55" s="13"/>
      <c r="J55" s="13"/>
      <c r="K55" s="13"/>
      <c r="M55" s="79"/>
    </row>
    <row r="56" spans="1:13" ht="15.75" thickBot="1">
      <c r="A56" s="13"/>
      <c r="B56" s="13"/>
      <c r="C56" s="13"/>
      <c r="D56" s="14"/>
      <c r="E56" s="14"/>
      <c r="F56" s="13"/>
      <c r="G56" s="14"/>
      <c r="H56" s="13"/>
      <c r="I56" s="13"/>
      <c r="J56" s="80" t="s">
        <v>57</v>
      </c>
      <c r="K56" s="81">
        <f>SUM(M12:M52)</f>
        <v>0</v>
      </c>
      <c r="M56" s="82"/>
    </row>
  </sheetData>
  <mergeCells count="20">
    <mergeCell ref="D3:I3"/>
    <mergeCell ref="L22:L25"/>
    <mergeCell ref="M22:M25"/>
    <mergeCell ref="F5:L5"/>
    <mergeCell ref="F8:G8"/>
    <mergeCell ref="F9:G9"/>
    <mergeCell ref="L13:L21"/>
    <mergeCell ref="M13:M21"/>
    <mergeCell ref="L26:L29"/>
    <mergeCell ref="M26:M29"/>
    <mergeCell ref="L30:L33"/>
    <mergeCell ref="M30:M33"/>
    <mergeCell ref="L34:L36"/>
    <mergeCell ref="M34:M36"/>
    <mergeCell ref="L37:L40"/>
    <mergeCell ref="M37:M40"/>
    <mergeCell ref="L41:L43"/>
    <mergeCell ref="M41:M43"/>
    <mergeCell ref="L44:L52"/>
    <mergeCell ref="M44:M52"/>
  </mergeCells>
  <pageMargins left="0.7" right="0.7" top="1.1437007874015748" bottom="1.1437007874015748" header="0.75" footer="0.75"/>
  <pageSetup paperSize="0" fitToWidth="0" fitToHeight="0" orientation="landscape" horizontalDpi="0" verticalDpi="0" copies="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J46"/>
  <sheetViews>
    <sheetView workbookViewId="0"/>
  </sheetViews>
  <sheetFormatPr defaultRowHeight="15"/>
  <cols>
    <col min="1" max="1" width="4.625" style="85" customWidth="1"/>
    <col min="2" max="2" width="1.75" style="85" customWidth="1"/>
    <col min="3" max="3" width="27.625" style="86" customWidth="1"/>
    <col min="4" max="4" width="30.625" style="86" customWidth="1"/>
    <col min="5" max="7" width="5" style="86" customWidth="1"/>
    <col min="8" max="10" width="5" style="86" hidden="1" customWidth="1"/>
    <col min="11" max="11" width="8.25" style="86" customWidth="1"/>
    <col min="12" max="12" width="8.5" style="86" hidden="1" customWidth="1"/>
    <col min="13" max="20" width="4.375" style="86" customWidth="1"/>
    <col min="21" max="21" width="4.375" style="86" hidden="1" customWidth="1"/>
    <col min="22" max="22" width="4.375" style="86" customWidth="1"/>
    <col min="23" max="23" width="9.25" style="86" customWidth="1"/>
    <col min="24" max="24" width="9.375" style="86" customWidth="1"/>
    <col min="25" max="25" width="9.875" style="86" hidden="1" customWidth="1"/>
    <col min="26" max="26" width="8.75" style="86" hidden="1" customWidth="1"/>
    <col min="27" max="28" width="9" style="86" customWidth="1"/>
    <col min="29" max="29" width="10.75" style="86" hidden="1" customWidth="1"/>
    <col min="30" max="33" width="8.125" style="86" hidden="1" customWidth="1"/>
    <col min="34" max="34" width="4.5" style="86" hidden="1" customWidth="1"/>
    <col min="35" max="40" width="8.125" style="86" hidden="1" customWidth="1"/>
    <col min="41" max="1024" width="8.125" style="86" customWidth="1"/>
  </cols>
  <sheetData>
    <row r="1" spans="1:43" s="84" customFormat="1" ht="15.75">
      <c r="A1" s="83"/>
      <c r="B1" s="83"/>
    </row>
    <row r="2" spans="1:43" s="84" customFormat="1" ht="15.75" customHeight="1">
      <c r="A2" s="83"/>
      <c r="B2" s="83"/>
      <c r="D2" s="83"/>
      <c r="E2" s="202" t="str">
        <f>+Dati!I4</f>
        <v>" IX TROFEO SYRAKO SUB "</v>
      </c>
      <c r="F2" s="202"/>
      <c r="G2" s="202"/>
      <c r="H2" s="202"/>
      <c r="I2" s="202"/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83"/>
      <c r="U2" s="83"/>
      <c r="V2" s="83"/>
      <c r="W2" s="83"/>
      <c r="X2" s="83"/>
      <c r="Y2" s="83"/>
      <c r="Z2" s="83"/>
      <c r="AA2" s="83"/>
    </row>
    <row r="3" spans="1:43" s="84" customFormat="1" ht="15.75">
      <c r="A3" s="83"/>
      <c r="B3" s="83"/>
      <c r="D3" s="83"/>
      <c r="E3" s="83"/>
      <c r="F3" s="83"/>
      <c r="G3" s="83"/>
      <c r="H3" s="83"/>
      <c r="I3" s="83"/>
      <c r="J3" s="83"/>
      <c r="K3" s="83"/>
      <c r="P3" s="83"/>
      <c r="Q3" s="83"/>
      <c r="R3" s="83"/>
      <c r="S3" s="83"/>
      <c r="T3" s="83"/>
      <c r="U3" s="83"/>
      <c r="V3" s="83"/>
      <c r="W3" s="83"/>
      <c r="X3" s="83"/>
      <c r="Y3" s="83"/>
      <c r="Z3" s="83"/>
      <c r="AA3" s="83"/>
    </row>
    <row r="4" spans="1:43" s="84" customFormat="1" ht="15.75">
      <c r="A4" s="83"/>
      <c r="B4" s="83"/>
      <c r="E4" s="202" t="s">
        <v>58</v>
      </c>
      <c r="F4" s="202"/>
      <c r="G4" s="202"/>
      <c r="H4" s="202"/>
      <c r="I4" s="202"/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83"/>
      <c r="U4" s="83"/>
      <c r="V4" s="83"/>
      <c r="W4" s="83"/>
      <c r="X4" s="83"/>
      <c r="Y4" s="83"/>
      <c r="Z4" s="83"/>
      <c r="AA4" s="83"/>
    </row>
    <row r="5" spans="1:43" s="84" customFormat="1" ht="15.75">
      <c r="A5" s="83"/>
      <c r="B5" s="83"/>
      <c r="D5" s="83"/>
      <c r="E5" s="83"/>
      <c r="F5" s="83"/>
      <c r="K5" s="83"/>
      <c r="M5" s="83"/>
      <c r="N5" s="83"/>
      <c r="O5" s="85"/>
      <c r="T5" s="85"/>
      <c r="U5" s="85"/>
      <c r="V5" s="85"/>
      <c r="W5" s="85"/>
      <c r="X5" s="85"/>
      <c r="Y5" s="86"/>
      <c r="Z5" s="83"/>
      <c r="AA5" s="83"/>
    </row>
    <row r="6" spans="1:43" ht="15.75">
      <c r="D6" s="83"/>
      <c r="E6" s="202" t="str">
        <f>+Dati!I6</f>
        <v>AUGUSTA (SR)</v>
      </c>
      <c r="F6" s="202"/>
      <c r="G6" s="202"/>
      <c r="H6" s="202"/>
      <c r="I6" s="202"/>
      <c r="J6" s="202"/>
      <c r="K6" s="202"/>
      <c r="L6" s="202"/>
      <c r="M6" s="202"/>
      <c r="N6" s="202"/>
      <c r="O6" s="202"/>
      <c r="P6" s="202"/>
      <c r="Q6" s="202"/>
      <c r="R6" s="202"/>
      <c r="S6" s="202"/>
      <c r="T6" s="83"/>
      <c r="U6" s="83"/>
      <c r="V6" s="83"/>
    </row>
    <row r="7" spans="1:43" ht="15.75">
      <c r="E7" s="203">
        <f>+Dati!I8</f>
        <v>44989</v>
      </c>
      <c r="F7" s="203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S7" s="203"/>
    </row>
    <row r="9" spans="1:43" s="89" customFormat="1" ht="15.75">
      <c r="A9" s="87"/>
      <c r="B9" s="87"/>
      <c r="C9" s="88"/>
      <c r="K9" s="90"/>
      <c r="L9" s="90"/>
      <c r="M9" s="204" t="s">
        <v>59</v>
      </c>
      <c r="N9" s="204"/>
      <c r="O9" s="204"/>
      <c r="P9" s="204"/>
      <c r="Q9" s="204"/>
      <c r="R9" s="204"/>
      <c r="S9" s="204"/>
      <c r="T9" s="204"/>
      <c r="U9" s="204"/>
      <c r="V9" s="204"/>
      <c r="W9" s="90"/>
      <c r="X9" s="90"/>
      <c r="Y9" s="90"/>
      <c r="Z9" s="90"/>
    </row>
    <row r="10" spans="1:43" s="100" customFormat="1" ht="48.75" customHeight="1">
      <c r="A10" s="91" t="s">
        <v>27</v>
      </c>
      <c r="B10" s="91"/>
      <c r="C10" s="92" t="s">
        <v>60</v>
      </c>
      <c r="D10" s="93" t="s">
        <v>61</v>
      </c>
      <c r="E10" s="201" t="s">
        <v>62</v>
      </c>
      <c r="F10" s="201"/>
      <c r="G10" s="201"/>
      <c r="H10" s="201" t="s">
        <v>63</v>
      </c>
      <c r="I10" s="201"/>
      <c r="J10" s="201"/>
      <c r="K10" s="94" t="s">
        <v>64</v>
      </c>
      <c r="L10" s="94" t="s">
        <v>65</v>
      </c>
      <c r="M10" s="95" t="s">
        <v>66</v>
      </c>
      <c r="N10" s="96" t="s">
        <v>67</v>
      </c>
      <c r="O10" s="96" t="s">
        <v>68</v>
      </c>
      <c r="P10" s="96" t="s">
        <v>69</v>
      </c>
      <c r="Q10" s="96" t="s">
        <v>70</v>
      </c>
      <c r="R10" s="96" t="s">
        <v>71</v>
      </c>
      <c r="S10" s="96" t="s">
        <v>72</v>
      </c>
      <c r="T10" s="96" t="s">
        <v>73</v>
      </c>
      <c r="U10" s="96" t="s">
        <v>74</v>
      </c>
      <c r="V10" s="96" t="s">
        <v>74</v>
      </c>
      <c r="W10" s="97" t="s">
        <v>75</v>
      </c>
      <c r="X10" s="97" t="s">
        <v>76</v>
      </c>
      <c r="Y10" s="97" t="s">
        <v>77</v>
      </c>
      <c r="Z10" s="97" t="s">
        <v>78</v>
      </c>
      <c r="AA10" s="98" t="s">
        <v>57</v>
      </c>
      <c r="AB10" s="99" t="s">
        <v>79</v>
      </c>
    </row>
    <row r="11" spans="1:43" s="104" customFormat="1" ht="9.75" customHeight="1">
      <c r="A11" s="101"/>
      <c r="B11" s="101"/>
      <c r="C11" s="102"/>
      <c r="D11" s="102"/>
      <c r="E11" s="102"/>
      <c r="F11" s="102"/>
      <c r="G11" s="102"/>
      <c r="H11" s="102"/>
      <c r="I11" s="102"/>
      <c r="J11" s="102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</row>
    <row r="12" spans="1:43" s="89" customFormat="1" ht="19.899999999999999" customHeight="1">
      <c r="A12" s="105">
        <v>1</v>
      </c>
      <c r="B12" s="106"/>
      <c r="C12" s="107" t="s">
        <v>54</v>
      </c>
      <c r="D12" t="s">
        <v>80</v>
      </c>
      <c r="E12" s="108">
        <v>6</v>
      </c>
      <c r="F12" s="108">
        <v>30</v>
      </c>
      <c r="G12" s="108">
        <v>39</v>
      </c>
      <c r="H12" s="109"/>
      <c r="I12" s="108"/>
      <c r="J12" s="110"/>
      <c r="K12" s="111"/>
      <c r="L12" s="112"/>
      <c r="M12" s="109">
        <v>450</v>
      </c>
      <c r="N12" s="108">
        <v>430</v>
      </c>
      <c r="O12" s="108">
        <v>240</v>
      </c>
      <c r="P12" s="108">
        <v>440</v>
      </c>
      <c r="Q12" s="108">
        <v>260</v>
      </c>
      <c r="R12" s="108">
        <v>350</v>
      </c>
      <c r="S12" s="108">
        <v>450</v>
      </c>
      <c r="T12" s="108">
        <v>440</v>
      </c>
      <c r="U12" s="108"/>
      <c r="V12" s="108">
        <v>450</v>
      </c>
      <c r="W12" s="111"/>
      <c r="X12" s="108"/>
      <c r="Y12" s="111"/>
      <c r="Z12" s="108"/>
      <c r="AA12" s="113">
        <v>3510</v>
      </c>
      <c r="AB12" s="113"/>
      <c r="AD12" s="114">
        <f t="shared" ref="AD12:AD41" si="0">+E12*6000+F12*100+G12</f>
        <v>39039</v>
      </c>
      <c r="AE12" s="115">
        <f t="shared" ref="AE12:AE41" si="1">+AD12</f>
        <v>39039</v>
      </c>
      <c r="AF12" s="114">
        <f t="shared" ref="AF12:AF41" si="2">+AD12+Y12*100</f>
        <v>39039</v>
      </c>
      <c r="AG12" s="115">
        <f t="shared" ref="AG12:AG41" si="3">+AF12*0.1</f>
        <v>3903.9</v>
      </c>
      <c r="AH12" s="116"/>
      <c r="AI12" s="114">
        <f t="shared" ref="AI12:AI41" si="4">+H12*6000+I12*100+J12</f>
        <v>0</v>
      </c>
      <c r="AJ12" s="115">
        <f t="shared" ref="AJ12:AJ41" si="5">+AI12*0.1</f>
        <v>0</v>
      </c>
      <c r="AK12" s="114">
        <f t="shared" ref="AK12:AK41" si="6">+AI12+AD12*100</f>
        <v>3903900</v>
      </c>
      <c r="AL12" s="115">
        <f t="shared" ref="AL12:AL41" si="7">+AK12*0.1</f>
        <v>390390</v>
      </c>
      <c r="AM12" s="116">
        <f t="shared" ref="AM12:AM41" si="8">+E12*6000+F12*100</f>
        <v>39000</v>
      </c>
      <c r="AN12" s="89">
        <f t="shared" ref="AN12:AN41" si="9">+IF(K12&gt;AM12,AM12+100,K12)</f>
        <v>0</v>
      </c>
      <c r="AO12" s="113"/>
      <c r="AP12" s="113"/>
      <c r="AQ12" s="113"/>
    </row>
    <row r="13" spans="1:43" s="89" customFormat="1" ht="19.899999999999999" customHeight="1">
      <c r="A13" s="105">
        <v>2</v>
      </c>
      <c r="B13" s="106"/>
      <c r="C13" s="107" t="s">
        <v>81</v>
      </c>
      <c r="D13" s="107" t="s">
        <v>82</v>
      </c>
      <c r="E13" s="108">
        <v>7</v>
      </c>
      <c r="F13" s="108">
        <v>8</v>
      </c>
      <c r="G13" s="108">
        <v>63</v>
      </c>
      <c r="H13" s="108"/>
      <c r="I13" s="108"/>
      <c r="J13" s="108"/>
      <c r="K13" s="111"/>
      <c r="L13" s="112"/>
      <c r="M13" s="109">
        <v>330</v>
      </c>
      <c r="N13" s="108">
        <v>450</v>
      </c>
      <c r="O13" s="108">
        <v>275</v>
      </c>
      <c r="P13" s="108">
        <v>420</v>
      </c>
      <c r="Q13" s="108">
        <v>320</v>
      </c>
      <c r="R13" s="108">
        <v>360</v>
      </c>
      <c r="S13" s="108">
        <v>320</v>
      </c>
      <c r="T13" s="108">
        <v>380</v>
      </c>
      <c r="U13" s="108"/>
      <c r="V13" s="108">
        <v>380</v>
      </c>
      <c r="W13" s="111"/>
      <c r="X13" s="108"/>
      <c r="Y13" s="111"/>
      <c r="Z13" s="108"/>
      <c r="AA13" s="113">
        <v>3235</v>
      </c>
      <c r="AB13" s="117"/>
      <c r="AD13" s="116">
        <f t="shared" si="0"/>
        <v>42863</v>
      </c>
      <c r="AE13" s="116">
        <f t="shared" si="1"/>
        <v>42863</v>
      </c>
      <c r="AF13" s="116">
        <f t="shared" si="2"/>
        <v>42863</v>
      </c>
      <c r="AG13" s="116">
        <f t="shared" si="3"/>
        <v>4286.3</v>
      </c>
      <c r="AH13" s="116"/>
      <c r="AI13" s="116">
        <f t="shared" si="4"/>
        <v>0</v>
      </c>
      <c r="AJ13" s="116">
        <f t="shared" si="5"/>
        <v>0</v>
      </c>
      <c r="AK13" s="116">
        <f t="shared" si="6"/>
        <v>4286300</v>
      </c>
      <c r="AL13" s="116">
        <f t="shared" si="7"/>
        <v>428630</v>
      </c>
      <c r="AM13" s="89">
        <f t="shared" si="8"/>
        <v>42800</v>
      </c>
      <c r="AN13" s="89">
        <f t="shared" si="9"/>
        <v>0</v>
      </c>
    </row>
    <row r="14" spans="1:43" s="89" customFormat="1" ht="19.899999999999999" customHeight="1">
      <c r="A14" s="105">
        <v>3</v>
      </c>
      <c r="B14" s="106"/>
      <c r="C14" s="107" t="s">
        <v>83</v>
      </c>
      <c r="D14" s="107" t="s">
        <v>84</v>
      </c>
      <c r="E14" s="108">
        <v>9</v>
      </c>
      <c r="F14" s="108">
        <v>4</v>
      </c>
      <c r="G14" s="108">
        <v>89</v>
      </c>
      <c r="H14" s="109"/>
      <c r="I14" s="108"/>
      <c r="J14" s="110"/>
      <c r="K14" s="111"/>
      <c r="L14" s="112"/>
      <c r="M14" s="109">
        <v>390</v>
      </c>
      <c r="N14" s="108">
        <v>295</v>
      </c>
      <c r="O14" s="108">
        <v>430</v>
      </c>
      <c r="P14" s="108">
        <v>260</v>
      </c>
      <c r="Q14" s="108">
        <v>330</v>
      </c>
      <c r="R14" s="108">
        <v>360</v>
      </c>
      <c r="S14" s="108">
        <v>285</v>
      </c>
      <c r="T14" s="108">
        <v>320</v>
      </c>
      <c r="U14" s="108"/>
      <c r="V14" s="108">
        <v>275</v>
      </c>
      <c r="W14" s="111"/>
      <c r="X14" s="108"/>
      <c r="Y14" s="111"/>
      <c r="Z14" s="108"/>
      <c r="AA14" s="113">
        <v>2945</v>
      </c>
      <c r="AB14" s="117"/>
      <c r="AD14" s="116">
        <f t="shared" si="0"/>
        <v>54489</v>
      </c>
      <c r="AE14" s="116">
        <f t="shared" si="1"/>
        <v>54489</v>
      </c>
      <c r="AF14" s="116">
        <f t="shared" si="2"/>
        <v>54489</v>
      </c>
      <c r="AG14" s="116">
        <f t="shared" si="3"/>
        <v>5448.9000000000005</v>
      </c>
      <c r="AH14" s="116"/>
      <c r="AI14" s="116">
        <f t="shared" si="4"/>
        <v>0</v>
      </c>
      <c r="AJ14" s="116">
        <f t="shared" si="5"/>
        <v>0</v>
      </c>
      <c r="AK14" s="116">
        <f t="shared" si="6"/>
        <v>5448900</v>
      </c>
      <c r="AL14" s="116">
        <f t="shared" si="7"/>
        <v>544890</v>
      </c>
      <c r="AM14" s="89">
        <f t="shared" si="8"/>
        <v>54400</v>
      </c>
      <c r="AN14" s="89">
        <f t="shared" si="9"/>
        <v>0</v>
      </c>
    </row>
    <row r="15" spans="1:43" s="89" customFormat="1" ht="19.899999999999999" customHeight="1">
      <c r="A15" s="105">
        <v>4</v>
      </c>
      <c r="B15" s="106"/>
      <c r="C15" s="107" t="s">
        <v>85</v>
      </c>
      <c r="D15" s="107" t="s">
        <v>41</v>
      </c>
      <c r="E15" s="108">
        <v>7</v>
      </c>
      <c r="F15" s="108">
        <v>43</v>
      </c>
      <c r="G15" s="108">
        <v>28</v>
      </c>
      <c r="H15" s="109"/>
      <c r="I15" s="108"/>
      <c r="J15" s="110"/>
      <c r="K15" s="111"/>
      <c r="L15" s="112"/>
      <c r="M15" s="109">
        <v>300</v>
      </c>
      <c r="N15" s="108">
        <v>300</v>
      </c>
      <c r="O15" s="108">
        <v>360</v>
      </c>
      <c r="P15" s="108">
        <v>260</v>
      </c>
      <c r="Q15" s="108">
        <v>380</v>
      </c>
      <c r="R15" s="108">
        <v>290</v>
      </c>
      <c r="S15" s="108">
        <v>310</v>
      </c>
      <c r="T15" s="108">
        <v>430</v>
      </c>
      <c r="U15" s="108"/>
      <c r="V15" s="108">
        <v>285</v>
      </c>
      <c r="W15" s="111"/>
      <c r="X15" s="108"/>
      <c r="Y15" s="111"/>
      <c r="Z15" s="108"/>
      <c r="AA15" s="113">
        <v>2915</v>
      </c>
      <c r="AB15" s="117"/>
      <c r="AC15" s="86"/>
      <c r="AD15" s="116">
        <f t="shared" si="0"/>
        <v>46328</v>
      </c>
      <c r="AE15" s="116">
        <f t="shared" si="1"/>
        <v>46328</v>
      </c>
      <c r="AF15" s="116">
        <f t="shared" si="2"/>
        <v>46328</v>
      </c>
      <c r="AG15" s="116">
        <f t="shared" si="3"/>
        <v>4632.8</v>
      </c>
      <c r="AH15" s="116"/>
      <c r="AI15" s="116">
        <f t="shared" si="4"/>
        <v>0</v>
      </c>
      <c r="AJ15" s="116">
        <f t="shared" si="5"/>
        <v>0</v>
      </c>
      <c r="AK15" s="116">
        <f t="shared" si="6"/>
        <v>4632800</v>
      </c>
      <c r="AL15" s="116">
        <f t="shared" si="7"/>
        <v>463280</v>
      </c>
      <c r="AM15" s="89">
        <f t="shared" si="8"/>
        <v>46300</v>
      </c>
      <c r="AN15" s="89">
        <f t="shared" si="9"/>
        <v>0</v>
      </c>
    </row>
    <row r="16" spans="1:43" s="89" customFormat="1" ht="19.899999999999999" customHeight="1">
      <c r="A16" s="105">
        <v>5</v>
      </c>
      <c r="B16" s="106"/>
      <c r="C16" s="107" t="s">
        <v>55</v>
      </c>
      <c r="D16" s="107" t="s">
        <v>80</v>
      </c>
      <c r="E16" s="108">
        <v>7</v>
      </c>
      <c r="F16" s="108">
        <v>16</v>
      </c>
      <c r="G16" s="108">
        <v>91</v>
      </c>
      <c r="H16" s="109"/>
      <c r="I16" s="108"/>
      <c r="J16" s="110"/>
      <c r="K16" s="111"/>
      <c r="L16" s="112"/>
      <c r="M16" s="109">
        <v>300</v>
      </c>
      <c r="N16" s="108">
        <v>360</v>
      </c>
      <c r="O16" s="108">
        <v>350</v>
      </c>
      <c r="P16" s="108">
        <v>290</v>
      </c>
      <c r="Q16" s="108">
        <v>300</v>
      </c>
      <c r="R16" s="108">
        <v>330</v>
      </c>
      <c r="S16" s="108">
        <v>300</v>
      </c>
      <c r="T16" s="108">
        <v>250</v>
      </c>
      <c r="U16" s="108"/>
      <c r="V16" s="108">
        <v>285</v>
      </c>
      <c r="W16" s="111"/>
      <c r="X16" s="108"/>
      <c r="Y16" s="111"/>
      <c r="Z16" s="108"/>
      <c r="AA16" s="113">
        <v>2765</v>
      </c>
      <c r="AB16" s="117"/>
      <c r="AC16" s="86"/>
      <c r="AD16" s="116">
        <f t="shared" si="0"/>
        <v>43691</v>
      </c>
      <c r="AE16" s="116">
        <f t="shared" si="1"/>
        <v>43691</v>
      </c>
      <c r="AF16" s="116">
        <f t="shared" si="2"/>
        <v>43691</v>
      </c>
      <c r="AG16" s="116">
        <f t="shared" si="3"/>
        <v>4369.1000000000004</v>
      </c>
      <c r="AH16" s="116"/>
      <c r="AI16" s="116">
        <f t="shared" si="4"/>
        <v>0</v>
      </c>
      <c r="AJ16" s="116">
        <f t="shared" si="5"/>
        <v>0</v>
      </c>
      <c r="AK16" s="116">
        <f t="shared" si="6"/>
        <v>4369100</v>
      </c>
      <c r="AL16" s="116">
        <f t="shared" si="7"/>
        <v>436910</v>
      </c>
      <c r="AM16" s="89">
        <f t="shared" si="8"/>
        <v>43600</v>
      </c>
      <c r="AN16" s="89">
        <f t="shared" si="9"/>
        <v>0</v>
      </c>
    </row>
    <row r="17" spans="1:40" s="89" customFormat="1" ht="19.899999999999999" customHeight="1">
      <c r="A17" s="105">
        <v>6</v>
      </c>
      <c r="B17" s="106"/>
      <c r="C17" s="107" t="s">
        <v>46</v>
      </c>
      <c r="D17" s="107" t="s">
        <v>82</v>
      </c>
      <c r="E17" s="108">
        <v>9</v>
      </c>
      <c r="F17" s="108">
        <v>40</v>
      </c>
      <c r="G17" s="108">
        <v>0</v>
      </c>
      <c r="H17" s="109"/>
      <c r="I17" s="108"/>
      <c r="J17" s="110"/>
      <c r="K17" s="111"/>
      <c r="L17" s="112"/>
      <c r="M17" s="109">
        <v>320</v>
      </c>
      <c r="N17" s="108">
        <v>330</v>
      </c>
      <c r="O17" s="108">
        <v>340</v>
      </c>
      <c r="P17" s="108">
        <v>350</v>
      </c>
      <c r="Q17" s="108">
        <v>215</v>
      </c>
      <c r="R17" s="108">
        <v>150</v>
      </c>
      <c r="S17" s="108">
        <v>220</v>
      </c>
      <c r="T17" s="108">
        <v>380</v>
      </c>
      <c r="U17" s="108"/>
      <c r="V17" s="108">
        <v>370</v>
      </c>
      <c r="W17" s="111"/>
      <c r="X17" s="108"/>
      <c r="Y17" s="111"/>
      <c r="Z17" s="108"/>
      <c r="AA17" s="113">
        <v>2675</v>
      </c>
      <c r="AB17" s="117"/>
      <c r="AC17" s="86"/>
      <c r="AD17" s="116">
        <f t="shared" si="0"/>
        <v>58000</v>
      </c>
      <c r="AE17" s="116">
        <f t="shared" si="1"/>
        <v>58000</v>
      </c>
      <c r="AF17" s="116">
        <f t="shared" si="2"/>
        <v>58000</v>
      </c>
      <c r="AG17" s="116">
        <f t="shared" si="3"/>
        <v>5800</v>
      </c>
      <c r="AH17" s="116"/>
      <c r="AI17" s="116">
        <f t="shared" si="4"/>
        <v>0</v>
      </c>
      <c r="AJ17" s="116">
        <f t="shared" si="5"/>
        <v>0</v>
      </c>
      <c r="AK17" s="116">
        <f t="shared" si="6"/>
        <v>5800000</v>
      </c>
      <c r="AL17" s="116">
        <f t="shared" si="7"/>
        <v>580000</v>
      </c>
      <c r="AM17" s="89">
        <f t="shared" si="8"/>
        <v>58000</v>
      </c>
      <c r="AN17" s="89">
        <f t="shared" si="9"/>
        <v>0</v>
      </c>
    </row>
    <row r="18" spans="1:40" s="89" customFormat="1" ht="19.899999999999999" customHeight="1">
      <c r="A18" s="105">
        <v>7</v>
      </c>
      <c r="B18" s="106"/>
      <c r="C18" t="s">
        <v>86</v>
      </c>
      <c r="D18" t="s">
        <v>48</v>
      </c>
      <c r="E18" s="108">
        <v>8</v>
      </c>
      <c r="F18" s="108">
        <v>53</v>
      </c>
      <c r="G18" s="108">
        <v>56</v>
      </c>
      <c r="H18" s="109"/>
      <c r="I18" s="108"/>
      <c r="J18" s="110"/>
      <c r="K18" s="111"/>
      <c r="L18" s="112"/>
      <c r="M18" s="109">
        <v>295</v>
      </c>
      <c r="N18" s="108">
        <v>290</v>
      </c>
      <c r="O18" s="108">
        <v>300</v>
      </c>
      <c r="P18" s="108">
        <v>360</v>
      </c>
      <c r="Q18" s="108">
        <v>390</v>
      </c>
      <c r="R18" s="108">
        <v>160</v>
      </c>
      <c r="S18" s="108">
        <v>235</v>
      </c>
      <c r="T18" s="108">
        <v>295</v>
      </c>
      <c r="U18" s="108"/>
      <c r="V18" s="108">
        <v>255</v>
      </c>
      <c r="W18" s="111"/>
      <c r="X18" s="108"/>
      <c r="Y18" s="111"/>
      <c r="Z18" s="108"/>
      <c r="AA18" s="113">
        <v>2580</v>
      </c>
      <c r="AB18" s="117"/>
      <c r="AD18" s="116">
        <f t="shared" si="0"/>
        <v>53356</v>
      </c>
      <c r="AE18" s="116">
        <f t="shared" si="1"/>
        <v>53356</v>
      </c>
      <c r="AF18" s="116">
        <f t="shared" si="2"/>
        <v>53356</v>
      </c>
      <c r="AG18" s="116">
        <f t="shared" si="3"/>
        <v>5335.6</v>
      </c>
      <c r="AH18" s="116"/>
      <c r="AI18" s="116">
        <f t="shared" si="4"/>
        <v>0</v>
      </c>
      <c r="AJ18" s="116">
        <f t="shared" si="5"/>
        <v>0</v>
      </c>
      <c r="AK18" s="116">
        <f t="shared" si="6"/>
        <v>5335600</v>
      </c>
      <c r="AL18" s="116">
        <f t="shared" si="7"/>
        <v>533560</v>
      </c>
      <c r="AM18" s="89">
        <f t="shared" si="8"/>
        <v>53300</v>
      </c>
      <c r="AN18" s="89">
        <f t="shared" si="9"/>
        <v>0</v>
      </c>
    </row>
    <row r="19" spans="1:40" s="89" customFormat="1" ht="19.899999999999999" customHeight="1">
      <c r="A19" s="105">
        <v>8</v>
      </c>
      <c r="B19" s="106"/>
      <c r="C19" s="107" t="s">
        <v>56</v>
      </c>
      <c r="D19" s="107" t="s">
        <v>48</v>
      </c>
      <c r="E19" s="108">
        <v>9</v>
      </c>
      <c r="F19" s="108">
        <v>0</v>
      </c>
      <c r="G19" s="108">
        <v>8</v>
      </c>
      <c r="H19" s="109"/>
      <c r="I19" s="108"/>
      <c r="J19" s="110"/>
      <c r="K19" s="111"/>
      <c r="L19" s="112"/>
      <c r="M19" s="109">
        <v>270</v>
      </c>
      <c r="N19" s="108">
        <v>170</v>
      </c>
      <c r="O19" s="108">
        <v>300</v>
      </c>
      <c r="P19" s="108">
        <v>150</v>
      </c>
      <c r="Q19" s="108">
        <v>160</v>
      </c>
      <c r="R19" s="108">
        <v>235</v>
      </c>
      <c r="S19" s="108">
        <v>240</v>
      </c>
      <c r="T19" s="108">
        <v>410</v>
      </c>
      <c r="U19" s="108"/>
      <c r="V19" s="108">
        <v>275</v>
      </c>
      <c r="W19" s="111"/>
      <c r="X19" s="108"/>
      <c r="Y19" s="111"/>
      <c r="Z19" s="108"/>
      <c r="AA19" s="113">
        <v>2210</v>
      </c>
      <c r="AB19" s="117"/>
      <c r="AD19" s="116">
        <f t="shared" si="0"/>
        <v>54008</v>
      </c>
      <c r="AE19" s="116">
        <f t="shared" si="1"/>
        <v>54008</v>
      </c>
      <c r="AF19" s="116">
        <f t="shared" si="2"/>
        <v>54008</v>
      </c>
      <c r="AG19" s="116">
        <f t="shared" si="3"/>
        <v>5400.8</v>
      </c>
      <c r="AH19" s="116"/>
      <c r="AI19" s="116">
        <f t="shared" si="4"/>
        <v>0</v>
      </c>
      <c r="AJ19" s="116">
        <f t="shared" si="5"/>
        <v>0</v>
      </c>
      <c r="AK19" s="116">
        <f t="shared" si="6"/>
        <v>5400800</v>
      </c>
      <c r="AL19" s="116">
        <f t="shared" si="7"/>
        <v>540080</v>
      </c>
      <c r="AM19" s="89">
        <f t="shared" si="8"/>
        <v>54000</v>
      </c>
      <c r="AN19" s="89">
        <f t="shared" si="9"/>
        <v>0</v>
      </c>
    </row>
    <row r="20" spans="1:40" s="89" customFormat="1" ht="19.899999999999999" customHeight="1">
      <c r="A20" s="105">
        <v>9</v>
      </c>
      <c r="B20" s="106"/>
      <c r="C20" s="107" t="s">
        <v>87</v>
      </c>
      <c r="D20" s="107" t="s">
        <v>48</v>
      </c>
      <c r="E20" s="108">
        <v>7</v>
      </c>
      <c r="F20" s="108">
        <v>34</v>
      </c>
      <c r="G20" s="108">
        <v>0</v>
      </c>
      <c r="H20" s="109"/>
      <c r="I20" s="108"/>
      <c r="J20" s="110"/>
      <c r="K20" s="111"/>
      <c r="L20" s="112"/>
      <c r="M20" s="109">
        <v>200</v>
      </c>
      <c r="N20" s="108">
        <v>370</v>
      </c>
      <c r="O20" s="108">
        <v>430</v>
      </c>
      <c r="P20" s="108">
        <v>0</v>
      </c>
      <c r="Q20" s="108">
        <v>245</v>
      </c>
      <c r="R20" s="108">
        <v>340</v>
      </c>
      <c r="S20" s="108">
        <v>180</v>
      </c>
      <c r="T20" s="108">
        <v>0</v>
      </c>
      <c r="U20" s="108"/>
      <c r="V20" s="108">
        <v>220</v>
      </c>
      <c r="W20" s="111"/>
      <c r="X20" s="108"/>
      <c r="Y20" s="111"/>
      <c r="Z20" s="108"/>
      <c r="AA20" s="113">
        <v>1985</v>
      </c>
      <c r="AB20" s="117"/>
      <c r="AD20" s="116">
        <f t="shared" si="0"/>
        <v>45400</v>
      </c>
      <c r="AE20" s="116">
        <f t="shared" si="1"/>
        <v>45400</v>
      </c>
      <c r="AF20" s="116">
        <f t="shared" si="2"/>
        <v>45400</v>
      </c>
      <c r="AG20" s="116">
        <f t="shared" si="3"/>
        <v>4540</v>
      </c>
      <c r="AH20" s="116"/>
      <c r="AI20" s="116">
        <f t="shared" si="4"/>
        <v>0</v>
      </c>
      <c r="AJ20" s="116">
        <f t="shared" si="5"/>
        <v>0</v>
      </c>
      <c r="AK20" s="116">
        <f t="shared" si="6"/>
        <v>4540000</v>
      </c>
      <c r="AL20" s="116">
        <f t="shared" si="7"/>
        <v>454000</v>
      </c>
      <c r="AM20" s="89">
        <f t="shared" si="8"/>
        <v>45400</v>
      </c>
      <c r="AN20" s="89">
        <f t="shared" si="9"/>
        <v>0</v>
      </c>
    </row>
    <row r="21" spans="1:40" s="89" customFormat="1" ht="19.899999999999999" customHeight="1">
      <c r="A21" s="105">
        <v>10</v>
      </c>
      <c r="B21" s="106"/>
      <c r="C21" s="107" t="s">
        <v>88</v>
      </c>
      <c r="D21" s="107" t="s">
        <v>48</v>
      </c>
      <c r="E21" s="108">
        <v>10</v>
      </c>
      <c r="F21" s="108">
        <v>6</v>
      </c>
      <c r="G21" s="108">
        <v>94</v>
      </c>
      <c r="H21" s="109"/>
      <c r="I21" s="108"/>
      <c r="J21" s="110"/>
      <c r="K21" s="111"/>
      <c r="L21" s="112"/>
      <c r="M21" s="109">
        <v>300</v>
      </c>
      <c r="N21" s="108">
        <v>360</v>
      </c>
      <c r="O21" s="108">
        <v>240</v>
      </c>
      <c r="P21" s="108">
        <v>420</v>
      </c>
      <c r="Q21" s="108">
        <v>180</v>
      </c>
      <c r="R21" s="108">
        <v>300</v>
      </c>
      <c r="S21" s="108">
        <v>220</v>
      </c>
      <c r="T21" s="108">
        <v>0</v>
      </c>
      <c r="U21" s="108"/>
      <c r="V21" s="108">
        <v>0</v>
      </c>
      <c r="W21" s="111"/>
      <c r="X21" s="118">
        <v>-60</v>
      </c>
      <c r="Y21" s="111"/>
      <c r="Z21" s="108"/>
      <c r="AA21" s="113">
        <v>1960</v>
      </c>
      <c r="AB21" s="117"/>
      <c r="AD21" s="116">
        <f t="shared" si="0"/>
        <v>60694</v>
      </c>
      <c r="AE21" s="116">
        <f t="shared" si="1"/>
        <v>60694</v>
      </c>
      <c r="AF21" s="116">
        <f t="shared" si="2"/>
        <v>60694</v>
      </c>
      <c r="AG21" s="116">
        <f t="shared" si="3"/>
        <v>6069.4000000000005</v>
      </c>
      <c r="AH21" s="116"/>
      <c r="AI21" s="116">
        <f t="shared" si="4"/>
        <v>0</v>
      </c>
      <c r="AJ21" s="116">
        <f t="shared" si="5"/>
        <v>0</v>
      </c>
      <c r="AK21" s="116">
        <f t="shared" si="6"/>
        <v>6069400</v>
      </c>
      <c r="AL21" s="116">
        <f t="shared" si="7"/>
        <v>606940</v>
      </c>
      <c r="AM21" s="89">
        <f t="shared" si="8"/>
        <v>60600</v>
      </c>
      <c r="AN21" s="89">
        <f t="shared" si="9"/>
        <v>0</v>
      </c>
    </row>
    <row r="22" spans="1:40" s="89" customFormat="1" ht="19.899999999999999" customHeight="1">
      <c r="A22" s="105">
        <v>11</v>
      </c>
      <c r="B22" s="106"/>
      <c r="C22" s="107" t="s">
        <v>89</v>
      </c>
      <c r="D22" s="107" t="s">
        <v>41</v>
      </c>
      <c r="E22" s="108">
        <v>9</v>
      </c>
      <c r="F22" s="108">
        <v>0</v>
      </c>
      <c r="G22" s="108">
        <v>3</v>
      </c>
      <c r="H22" s="109"/>
      <c r="I22" s="108"/>
      <c r="J22" s="110"/>
      <c r="K22" s="111"/>
      <c r="L22" s="112"/>
      <c r="M22" s="109">
        <v>195</v>
      </c>
      <c r="N22" s="108">
        <v>220</v>
      </c>
      <c r="O22" s="108">
        <v>0</v>
      </c>
      <c r="P22" s="108">
        <v>0</v>
      </c>
      <c r="Q22" s="108">
        <v>210</v>
      </c>
      <c r="R22" s="108">
        <v>280</v>
      </c>
      <c r="S22" s="108">
        <v>200</v>
      </c>
      <c r="T22" s="108">
        <v>320</v>
      </c>
      <c r="U22" s="108"/>
      <c r="V22" s="108">
        <v>285</v>
      </c>
      <c r="W22" s="111"/>
      <c r="X22" s="108"/>
      <c r="Y22" s="111"/>
      <c r="Z22" s="108"/>
      <c r="AA22" s="113">
        <v>1710</v>
      </c>
      <c r="AB22" s="117"/>
      <c r="AD22" s="116">
        <f t="shared" si="0"/>
        <v>54003</v>
      </c>
      <c r="AE22" s="116">
        <f t="shared" si="1"/>
        <v>54003</v>
      </c>
      <c r="AF22" s="116">
        <f t="shared" si="2"/>
        <v>54003</v>
      </c>
      <c r="AG22" s="116">
        <f t="shared" si="3"/>
        <v>5400.3</v>
      </c>
      <c r="AH22" s="116"/>
      <c r="AI22" s="116">
        <f t="shared" si="4"/>
        <v>0</v>
      </c>
      <c r="AJ22" s="116">
        <f t="shared" si="5"/>
        <v>0</v>
      </c>
      <c r="AK22" s="116">
        <f t="shared" si="6"/>
        <v>5400300</v>
      </c>
      <c r="AL22" s="116">
        <f t="shared" si="7"/>
        <v>540030</v>
      </c>
      <c r="AM22" s="89">
        <f t="shared" si="8"/>
        <v>54000</v>
      </c>
      <c r="AN22" s="89">
        <f t="shared" si="9"/>
        <v>0</v>
      </c>
    </row>
    <row r="23" spans="1:40" s="89" customFormat="1" ht="19.899999999999999" customHeight="1">
      <c r="A23" s="105">
        <v>12</v>
      </c>
      <c r="B23" s="106"/>
      <c r="C23" s="107"/>
      <c r="D23" s="107"/>
      <c r="E23" s="108"/>
      <c r="F23" s="108"/>
      <c r="G23" s="108"/>
      <c r="H23" s="109"/>
      <c r="I23" s="108"/>
      <c r="J23" s="110"/>
      <c r="K23" s="111"/>
      <c r="L23" s="112"/>
      <c r="M23" s="109"/>
      <c r="N23" s="108"/>
      <c r="O23" s="108"/>
      <c r="P23" s="108"/>
      <c r="Q23" s="108"/>
      <c r="R23" s="108"/>
      <c r="S23" s="108"/>
      <c r="T23" s="108"/>
      <c r="U23" s="108"/>
      <c r="V23" s="108"/>
      <c r="W23" s="111"/>
      <c r="X23" s="108"/>
      <c r="Y23" s="111"/>
      <c r="Z23" s="108"/>
      <c r="AA23" s="113"/>
      <c r="AB23" s="117"/>
      <c r="AD23" s="116">
        <f t="shared" si="0"/>
        <v>0</v>
      </c>
      <c r="AE23" s="116">
        <f t="shared" si="1"/>
        <v>0</v>
      </c>
      <c r="AF23" s="116">
        <f t="shared" si="2"/>
        <v>0</v>
      </c>
      <c r="AG23" s="116">
        <f t="shared" si="3"/>
        <v>0</v>
      </c>
      <c r="AH23" s="116"/>
      <c r="AI23" s="116">
        <f t="shared" si="4"/>
        <v>0</v>
      </c>
      <c r="AJ23" s="116">
        <f t="shared" si="5"/>
        <v>0</v>
      </c>
      <c r="AK23" s="116">
        <f t="shared" si="6"/>
        <v>0</v>
      </c>
      <c r="AL23" s="116">
        <f t="shared" si="7"/>
        <v>0</v>
      </c>
      <c r="AM23" s="89">
        <f t="shared" si="8"/>
        <v>0</v>
      </c>
      <c r="AN23" s="89">
        <f t="shared" si="9"/>
        <v>0</v>
      </c>
    </row>
    <row r="24" spans="1:40" s="89" customFormat="1" ht="19.899999999999999" customHeight="1">
      <c r="A24" s="105">
        <v>13</v>
      </c>
      <c r="B24" s="106"/>
      <c r="C24" s="107"/>
      <c r="D24" s="107"/>
      <c r="E24" s="108"/>
      <c r="F24" s="108"/>
      <c r="G24" s="108"/>
      <c r="H24" s="109"/>
      <c r="I24" s="108"/>
      <c r="J24" s="110"/>
      <c r="K24" s="111"/>
      <c r="L24" s="112"/>
      <c r="M24" s="109"/>
      <c r="N24" s="108"/>
      <c r="O24" s="108"/>
      <c r="P24" s="108"/>
      <c r="Q24" s="108"/>
      <c r="R24" s="108"/>
      <c r="S24" s="108"/>
      <c r="T24" s="108"/>
      <c r="U24" s="108"/>
      <c r="V24" s="108"/>
      <c r="W24" s="111"/>
      <c r="X24" s="108"/>
      <c r="Y24" s="111"/>
      <c r="Z24" s="108"/>
      <c r="AA24" s="113"/>
      <c r="AB24" s="117"/>
      <c r="AD24" s="116">
        <f t="shared" si="0"/>
        <v>0</v>
      </c>
      <c r="AE24" s="116">
        <f t="shared" si="1"/>
        <v>0</v>
      </c>
      <c r="AF24" s="116">
        <f t="shared" si="2"/>
        <v>0</v>
      </c>
      <c r="AG24" s="116">
        <f t="shared" si="3"/>
        <v>0</v>
      </c>
      <c r="AH24" s="116"/>
      <c r="AI24" s="116">
        <f t="shared" si="4"/>
        <v>0</v>
      </c>
      <c r="AJ24" s="116">
        <f t="shared" si="5"/>
        <v>0</v>
      </c>
      <c r="AK24" s="116">
        <f t="shared" si="6"/>
        <v>0</v>
      </c>
      <c r="AL24" s="116">
        <f t="shared" si="7"/>
        <v>0</v>
      </c>
      <c r="AM24" s="89">
        <f t="shared" si="8"/>
        <v>0</v>
      </c>
      <c r="AN24" s="89">
        <f t="shared" si="9"/>
        <v>0</v>
      </c>
    </row>
    <row r="25" spans="1:40" s="89" customFormat="1" ht="19.899999999999999" customHeight="1">
      <c r="A25" s="105">
        <v>14</v>
      </c>
      <c r="B25" s="106"/>
      <c r="C25" s="107"/>
      <c r="D25" s="107"/>
      <c r="E25" s="108"/>
      <c r="F25" s="108"/>
      <c r="G25" s="108"/>
      <c r="H25" s="109"/>
      <c r="I25" s="108"/>
      <c r="J25" s="110"/>
      <c r="K25" s="111"/>
      <c r="L25" s="112"/>
      <c r="M25" s="109"/>
      <c r="N25" s="108"/>
      <c r="O25" s="108"/>
      <c r="P25" s="108"/>
      <c r="Q25" s="108"/>
      <c r="R25" s="108"/>
      <c r="S25" s="108"/>
      <c r="T25" s="108"/>
      <c r="U25" s="108"/>
      <c r="V25" s="108"/>
      <c r="W25" s="111"/>
      <c r="X25" s="108"/>
      <c r="Y25" s="111"/>
      <c r="Z25" s="108"/>
      <c r="AA25" s="113"/>
      <c r="AB25" s="117"/>
      <c r="AD25" s="116">
        <f t="shared" si="0"/>
        <v>0</v>
      </c>
      <c r="AE25" s="116">
        <f t="shared" si="1"/>
        <v>0</v>
      </c>
      <c r="AF25" s="116">
        <f t="shared" si="2"/>
        <v>0</v>
      </c>
      <c r="AG25" s="116">
        <f t="shared" si="3"/>
        <v>0</v>
      </c>
      <c r="AH25" s="116"/>
      <c r="AI25" s="116">
        <f t="shared" si="4"/>
        <v>0</v>
      </c>
      <c r="AJ25" s="116">
        <f t="shared" si="5"/>
        <v>0</v>
      </c>
      <c r="AK25" s="116">
        <f t="shared" si="6"/>
        <v>0</v>
      </c>
      <c r="AL25" s="116">
        <f t="shared" si="7"/>
        <v>0</v>
      </c>
      <c r="AM25" s="89">
        <f t="shared" si="8"/>
        <v>0</v>
      </c>
      <c r="AN25" s="89">
        <f t="shared" si="9"/>
        <v>0</v>
      </c>
    </row>
    <row r="26" spans="1:40" s="89" customFormat="1" ht="19.899999999999999" customHeight="1">
      <c r="A26" s="105">
        <v>16</v>
      </c>
      <c r="B26" s="106"/>
      <c r="C26" s="107"/>
      <c r="D26" s="107"/>
      <c r="E26" s="108"/>
      <c r="F26" s="108"/>
      <c r="G26" s="108"/>
      <c r="H26" s="109"/>
      <c r="I26" s="108"/>
      <c r="J26" s="110"/>
      <c r="K26" s="111"/>
      <c r="L26" s="112"/>
      <c r="M26" s="109"/>
      <c r="N26" s="108"/>
      <c r="O26" s="108"/>
      <c r="P26" s="108"/>
      <c r="Q26" s="108"/>
      <c r="R26" s="108"/>
      <c r="S26" s="108"/>
      <c r="T26" s="108"/>
      <c r="U26" s="108"/>
      <c r="V26" s="108"/>
      <c r="W26" s="111"/>
      <c r="X26" s="108"/>
      <c r="Y26" s="111"/>
      <c r="Z26" s="108"/>
      <c r="AA26" s="113"/>
      <c r="AB26" s="117"/>
      <c r="AD26" s="116">
        <f t="shared" si="0"/>
        <v>0</v>
      </c>
      <c r="AE26" s="116">
        <f t="shared" si="1"/>
        <v>0</v>
      </c>
      <c r="AF26" s="116">
        <f t="shared" si="2"/>
        <v>0</v>
      </c>
      <c r="AG26" s="116">
        <f t="shared" si="3"/>
        <v>0</v>
      </c>
      <c r="AH26" s="116"/>
      <c r="AI26" s="116">
        <f t="shared" si="4"/>
        <v>0</v>
      </c>
      <c r="AJ26" s="116">
        <f t="shared" si="5"/>
        <v>0</v>
      </c>
      <c r="AK26" s="116">
        <f t="shared" si="6"/>
        <v>0</v>
      </c>
      <c r="AL26" s="116">
        <f t="shared" si="7"/>
        <v>0</v>
      </c>
      <c r="AM26" s="89">
        <f t="shared" si="8"/>
        <v>0</v>
      </c>
      <c r="AN26" s="89">
        <f t="shared" si="9"/>
        <v>0</v>
      </c>
    </row>
    <row r="27" spans="1:40" s="89" customFormat="1" ht="19.899999999999999" customHeight="1">
      <c r="A27" s="105">
        <v>17</v>
      </c>
      <c r="B27" s="106"/>
      <c r="C27"/>
      <c r="D27"/>
      <c r="E27" s="108"/>
      <c r="F27" s="108"/>
      <c r="G27" s="108"/>
      <c r="H27" s="109"/>
      <c r="I27" s="108"/>
      <c r="J27" s="110"/>
      <c r="K27" s="111">
        <f>+AE27</f>
        <v>0</v>
      </c>
      <c r="L27" s="112">
        <f>+AJ27/10</f>
        <v>0</v>
      </c>
      <c r="M27" s="109"/>
      <c r="N27" s="108"/>
      <c r="O27" s="108"/>
      <c r="P27" s="108"/>
      <c r="Q27" s="108"/>
      <c r="R27" s="108"/>
      <c r="S27" s="108"/>
      <c r="T27" s="108"/>
      <c r="U27" s="108"/>
      <c r="V27" s="108"/>
      <c r="W27" s="111"/>
      <c r="X27" s="108"/>
      <c r="Y27" s="111"/>
      <c r="Z27" s="108"/>
      <c r="AA27" s="113"/>
      <c r="AB27" s="117"/>
      <c r="AD27" s="116">
        <f t="shared" si="0"/>
        <v>0</v>
      </c>
      <c r="AE27" s="116">
        <f t="shared" si="1"/>
        <v>0</v>
      </c>
      <c r="AF27" s="116">
        <f t="shared" si="2"/>
        <v>0</v>
      </c>
      <c r="AG27" s="116">
        <f t="shared" si="3"/>
        <v>0</v>
      </c>
      <c r="AH27" s="116"/>
      <c r="AI27" s="116">
        <f t="shared" si="4"/>
        <v>0</v>
      </c>
      <c r="AJ27" s="116">
        <f t="shared" si="5"/>
        <v>0</v>
      </c>
      <c r="AK27" s="116">
        <f t="shared" si="6"/>
        <v>0</v>
      </c>
      <c r="AL27" s="116">
        <f t="shared" si="7"/>
        <v>0</v>
      </c>
      <c r="AM27" s="89">
        <f t="shared" si="8"/>
        <v>0</v>
      </c>
      <c r="AN27" s="89">
        <f t="shared" si="9"/>
        <v>0</v>
      </c>
    </row>
    <row r="28" spans="1:40" s="89" customFormat="1" ht="19.899999999999999" customHeight="1">
      <c r="A28" s="105">
        <v>18</v>
      </c>
      <c r="B28" s="106"/>
      <c r="C28" s="107"/>
      <c r="D28" s="107"/>
      <c r="E28" s="108"/>
      <c r="F28" s="108"/>
      <c r="G28" s="108"/>
      <c r="H28" s="109"/>
      <c r="I28" s="108"/>
      <c r="J28" s="110"/>
      <c r="K28" s="111"/>
      <c r="L28" s="112"/>
      <c r="M28" s="109"/>
      <c r="N28" s="108"/>
      <c r="O28" s="108"/>
      <c r="P28" s="108"/>
      <c r="Q28" s="108"/>
      <c r="R28" s="108"/>
      <c r="S28" s="108"/>
      <c r="T28" s="108"/>
      <c r="U28" s="108"/>
      <c r="V28" s="108"/>
      <c r="W28" s="111"/>
      <c r="X28" s="108"/>
      <c r="Y28" s="111"/>
      <c r="Z28" s="108"/>
      <c r="AA28" s="113"/>
      <c r="AB28" s="117"/>
      <c r="AD28" s="116">
        <f t="shared" si="0"/>
        <v>0</v>
      </c>
      <c r="AE28" s="116">
        <f t="shared" si="1"/>
        <v>0</v>
      </c>
      <c r="AF28" s="116">
        <f t="shared" si="2"/>
        <v>0</v>
      </c>
      <c r="AG28" s="116">
        <f t="shared" si="3"/>
        <v>0</v>
      </c>
      <c r="AH28" s="116"/>
      <c r="AI28" s="116">
        <f t="shared" si="4"/>
        <v>0</v>
      </c>
      <c r="AJ28" s="116">
        <f t="shared" si="5"/>
        <v>0</v>
      </c>
      <c r="AK28" s="116">
        <f t="shared" si="6"/>
        <v>0</v>
      </c>
      <c r="AL28" s="116">
        <f t="shared" si="7"/>
        <v>0</v>
      </c>
      <c r="AM28" s="89">
        <f t="shared" si="8"/>
        <v>0</v>
      </c>
      <c r="AN28" s="89">
        <f t="shared" si="9"/>
        <v>0</v>
      </c>
    </row>
    <row r="29" spans="1:40" s="89" customFormat="1" ht="19.899999999999999" customHeight="1">
      <c r="A29" s="105">
        <v>19</v>
      </c>
      <c r="B29" s="106"/>
      <c r="C29" s="107"/>
      <c r="D29" s="107"/>
      <c r="E29" s="108"/>
      <c r="F29" s="108"/>
      <c r="G29" s="108"/>
      <c r="H29" s="109"/>
      <c r="I29" s="108"/>
      <c r="J29" s="110"/>
      <c r="K29" s="111"/>
      <c r="L29" s="112"/>
      <c r="M29" s="109"/>
      <c r="N29" s="108"/>
      <c r="O29" s="108"/>
      <c r="P29" s="108"/>
      <c r="Q29" s="108"/>
      <c r="R29" s="108"/>
      <c r="S29" s="108"/>
      <c r="T29" s="108"/>
      <c r="U29" s="108"/>
      <c r="V29" s="108"/>
      <c r="W29" s="111"/>
      <c r="X29" s="108"/>
      <c r="Y29" s="111"/>
      <c r="Z29" s="108"/>
      <c r="AA29" s="113"/>
      <c r="AB29" s="117"/>
      <c r="AD29" s="116">
        <f t="shared" si="0"/>
        <v>0</v>
      </c>
      <c r="AE29" s="116">
        <f t="shared" si="1"/>
        <v>0</v>
      </c>
      <c r="AF29" s="116">
        <f t="shared" si="2"/>
        <v>0</v>
      </c>
      <c r="AG29" s="116">
        <f t="shared" si="3"/>
        <v>0</v>
      </c>
      <c r="AH29" s="116"/>
      <c r="AI29" s="116">
        <f t="shared" si="4"/>
        <v>0</v>
      </c>
      <c r="AJ29" s="116">
        <f t="shared" si="5"/>
        <v>0</v>
      </c>
      <c r="AK29" s="116">
        <f t="shared" si="6"/>
        <v>0</v>
      </c>
      <c r="AL29" s="116">
        <f t="shared" si="7"/>
        <v>0</v>
      </c>
      <c r="AM29" s="89">
        <f t="shared" si="8"/>
        <v>0</v>
      </c>
      <c r="AN29" s="89">
        <f t="shared" si="9"/>
        <v>0</v>
      </c>
    </row>
    <row r="30" spans="1:40" s="89" customFormat="1" ht="19.899999999999999" customHeight="1">
      <c r="A30" s="105">
        <v>20</v>
      </c>
      <c r="B30" s="106"/>
      <c r="C30"/>
      <c r="D30"/>
      <c r="E30" s="108"/>
      <c r="F30" s="108"/>
      <c r="G30" s="108"/>
      <c r="H30" s="109"/>
      <c r="I30" s="108"/>
      <c r="J30" s="110"/>
      <c r="K30" s="111">
        <f>+AE30</f>
        <v>0</v>
      </c>
      <c r="L30" s="112">
        <f>+AJ30/10</f>
        <v>0</v>
      </c>
      <c r="M30" s="109"/>
      <c r="N30" s="108"/>
      <c r="O30" s="108"/>
      <c r="P30" s="108"/>
      <c r="Q30" s="108"/>
      <c r="R30" s="108"/>
      <c r="S30" s="108"/>
      <c r="T30" s="108"/>
      <c r="U30" s="108"/>
      <c r="V30" s="108"/>
      <c r="W30" s="111"/>
      <c r="X30" s="108"/>
      <c r="Y30" s="111"/>
      <c r="Z30" s="108"/>
      <c r="AA30" s="113"/>
      <c r="AB30" s="117"/>
      <c r="AD30" s="116">
        <f t="shared" si="0"/>
        <v>0</v>
      </c>
      <c r="AE30" s="116">
        <f t="shared" si="1"/>
        <v>0</v>
      </c>
      <c r="AF30" s="116">
        <f t="shared" si="2"/>
        <v>0</v>
      </c>
      <c r="AG30" s="116">
        <f t="shared" si="3"/>
        <v>0</v>
      </c>
      <c r="AH30" s="116"/>
      <c r="AI30" s="116">
        <f t="shared" si="4"/>
        <v>0</v>
      </c>
      <c r="AJ30" s="116">
        <f t="shared" si="5"/>
        <v>0</v>
      </c>
      <c r="AK30" s="116">
        <f t="shared" si="6"/>
        <v>0</v>
      </c>
      <c r="AL30" s="116">
        <f t="shared" si="7"/>
        <v>0</v>
      </c>
      <c r="AM30" s="89">
        <f t="shared" si="8"/>
        <v>0</v>
      </c>
      <c r="AN30" s="89">
        <f t="shared" si="9"/>
        <v>0</v>
      </c>
    </row>
    <row r="31" spans="1:40" s="89" customFormat="1" ht="19.899999999999999" customHeight="1">
      <c r="A31" s="105">
        <v>21</v>
      </c>
      <c r="B31" s="106"/>
      <c r="C31" s="107"/>
      <c r="D31" s="107"/>
      <c r="E31" s="108"/>
      <c r="F31" s="108"/>
      <c r="G31" s="108"/>
      <c r="H31" s="109"/>
      <c r="I31" s="108"/>
      <c r="J31" s="110"/>
      <c r="K31" s="111"/>
      <c r="L31" s="112"/>
      <c r="M31" s="109"/>
      <c r="N31" s="108"/>
      <c r="O31" s="108"/>
      <c r="P31" s="108"/>
      <c r="Q31" s="108"/>
      <c r="R31" s="108"/>
      <c r="S31" s="108"/>
      <c r="T31" s="108"/>
      <c r="U31" s="108"/>
      <c r="V31" s="108"/>
      <c r="W31" s="111"/>
      <c r="X31" s="108"/>
      <c r="Y31" s="111"/>
      <c r="Z31" s="108"/>
      <c r="AA31" s="113"/>
      <c r="AB31" s="117"/>
      <c r="AD31" s="116">
        <f t="shared" si="0"/>
        <v>0</v>
      </c>
      <c r="AE31" s="116">
        <f t="shared" si="1"/>
        <v>0</v>
      </c>
      <c r="AF31" s="116">
        <f t="shared" si="2"/>
        <v>0</v>
      </c>
      <c r="AG31" s="116">
        <f t="shared" si="3"/>
        <v>0</v>
      </c>
      <c r="AH31" s="116"/>
      <c r="AI31" s="116">
        <f t="shared" si="4"/>
        <v>0</v>
      </c>
      <c r="AJ31" s="116">
        <f t="shared" si="5"/>
        <v>0</v>
      </c>
      <c r="AK31" s="116">
        <f t="shared" si="6"/>
        <v>0</v>
      </c>
      <c r="AL31" s="116">
        <f t="shared" si="7"/>
        <v>0</v>
      </c>
      <c r="AM31" s="89">
        <f t="shared" si="8"/>
        <v>0</v>
      </c>
      <c r="AN31" s="89">
        <f t="shared" si="9"/>
        <v>0</v>
      </c>
    </row>
    <row r="32" spans="1:40" s="89" customFormat="1" ht="19.899999999999999" customHeight="1">
      <c r="A32" s="105">
        <v>22</v>
      </c>
      <c r="B32" s="106"/>
      <c r="C32" s="107"/>
      <c r="D32" s="107"/>
      <c r="E32" s="108"/>
      <c r="F32" s="108"/>
      <c r="G32" s="108"/>
      <c r="H32" s="109"/>
      <c r="I32" s="108"/>
      <c r="J32" s="110"/>
      <c r="K32" s="111"/>
      <c r="L32" s="112"/>
      <c r="M32" s="109"/>
      <c r="N32" s="108"/>
      <c r="O32" s="108"/>
      <c r="P32" s="108"/>
      <c r="Q32" s="108"/>
      <c r="R32" s="108"/>
      <c r="S32" s="108"/>
      <c r="T32" s="108"/>
      <c r="U32" s="108"/>
      <c r="V32" s="108"/>
      <c r="W32" s="111"/>
      <c r="X32" s="108"/>
      <c r="Y32" s="111"/>
      <c r="Z32" s="108"/>
      <c r="AA32" s="113"/>
      <c r="AB32" s="117"/>
      <c r="AD32" s="116">
        <f t="shared" si="0"/>
        <v>0</v>
      </c>
      <c r="AE32" s="116">
        <f t="shared" si="1"/>
        <v>0</v>
      </c>
      <c r="AF32" s="116">
        <f t="shared" si="2"/>
        <v>0</v>
      </c>
      <c r="AG32" s="116">
        <f t="shared" si="3"/>
        <v>0</v>
      </c>
      <c r="AH32" s="116"/>
      <c r="AI32" s="116">
        <f t="shared" si="4"/>
        <v>0</v>
      </c>
      <c r="AJ32" s="116">
        <f t="shared" si="5"/>
        <v>0</v>
      </c>
      <c r="AK32" s="116">
        <f t="shared" si="6"/>
        <v>0</v>
      </c>
      <c r="AL32" s="116">
        <f t="shared" si="7"/>
        <v>0</v>
      </c>
      <c r="AM32" s="89">
        <f t="shared" si="8"/>
        <v>0</v>
      </c>
      <c r="AN32" s="89">
        <f t="shared" si="9"/>
        <v>0</v>
      </c>
    </row>
    <row r="33" spans="1:40" s="89" customFormat="1" ht="19.899999999999999" customHeight="1">
      <c r="A33" s="105">
        <v>23</v>
      </c>
      <c r="B33" s="106"/>
      <c r="C33" s="107"/>
      <c r="D33" s="107"/>
      <c r="E33" s="108"/>
      <c r="F33" s="108"/>
      <c r="G33" s="108"/>
      <c r="H33" s="109"/>
      <c r="I33" s="108"/>
      <c r="J33" s="110"/>
      <c r="K33" s="111">
        <f t="shared" ref="K33:K41" si="10">+AE33</f>
        <v>0</v>
      </c>
      <c r="L33" s="112">
        <f t="shared" ref="L33:L41" si="11">+AJ33/10</f>
        <v>0</v>
      </c>
      <c r="M33" s="109"/>
      <c r="N33" s="108"/>
      <c r="O33" s="108"/>
      <c r="P33" s="108"/>
      <c r="Q33" s="108"/>
      <c r="R33" s="108"/>
      <c r="S33" s="108"/>
      <c r="T33" s="108"/>
      <c r="U33" s="108"/>
      <c r="V33" s="108"/>
      <c r="W33" s="111">
        <f t="shared" ref="W33:W41" si="12">IF(K33&lt;60000,0,(-AN33+60000)*0.1)</f>
        <v>0</v>
      </c>
      <c r="X33" s="108"/>
      <c r="Y33" s="111">
        <f t="shared" ref="Y33:Y41" si="13">IF(L33&gt;300,(L33-300)*10,0)</f>
        <v>0</v>
      </c>
      <c r="Z33" s="108"/>
      <c r="AA33" s="113">
        <f t="shared" ref="AA33:AA41" si="14">(M33+N33+O33+P33+Q33+R33+S33+T33+U33+V33)+W33-X33-Y33-Z33</f>
        <v>0</v>
      </c>
      <c r="AB33" s="117"/>
      <c r="AD33" s="116">
        <f t="shared" si="0"/>
        <v>0</v>
      </c>
      <c r="AE33" s="116">
        <f t="shared" si="1"/>
        <v>0</v>
      </c>
      <c r="AF33" s="116">
        <f t="shared" si="2"/>
        <v>0</v>
      </c>
      <c r="AG33" s="116">
        <f t="shared" si="3"/>
        <v>0</v>
      </c>
      <c r="AH33" s="116"/>
      <c r="AI33" s="116">
        <f t="shared" si="4"/>
        <v>0</v>
      </c>
      <c r="AJ33" s="116">
        <f t="shared" si="5"/>
        <v>0</v>
      </c>
      <c r="AK33" s="116">
        <f t="shared" si="6"/>
        <v>0</v>
      </c>
      <c r="AL33" s="116">
        <f t="shared" si="7"/>
        <v>0</v>
      </c>
      <c r="AM33" s="89">
        <f t="shared" si="8"/>
        <v>0</v>
      </c>
      <c r="AN33" s="89">
        <f t="shared" si="9"/>
        <v>0</v>
      </c>
    </row>
    <row r="34" spans="1:40" s="89" customFormat="1" ht="19.899999999999999" customHeight="1">
      <c r="A34" s="105">
        <v>24</v>
      </c>
      <c r="B34" s="106"/>
      <c r="C34" s="107"/>
      <c r="D34" s="107"/>
      <c r="E34" s="108"/>
      <c r="F34" s="108"/>
      <c r="G34" s="108"/>
      <c r="H34" s="109"/>
      <c r="I34" s="108"/>
      <c r="J34" s="110"/>
      <c r="K34" s="111">
        <f t="shared" si="10"/>
        <v>0</v>
      </c>
      <c r="L34" s="112">
        <f t="shared" si="11"/>
        <v>0</v>
      </c>
      <c r="M34" s="109"/>
      <c r="N34" s="108"/>
      <c r="O34" s="108"/>
      <c r="P34" s="108"/>
      <c r="Q34" s="108"/>
      <c r="R34" s="108"/>
      <c r="S34" s="108"/>
      <c r="T34" s="108"/>
      <c r="U34" s="108"/>
      <c r="V34" s="108"/>
      <c r="W34" s="111">
        <f t="shared" si="12"/>
        <v>0</v>
      </c>
      <c r="X34" s="108"/>
      <c r="Y34" s="111">
        <f t="shared" si="13"/>
        <v>0</v>
      </c>
      <c r="Z34" s="108"/>
      <c r="AA34" s="113">
        <f t="shared" si="14"/>
        <v>0</v>
      </c>
      <c r="AB34" s="117"/>
      <c r="AD34" s="116">
        <f t="shared" si="0"/>
        <v>0</v>
      </c>
      <c r="AE34" s="116">
        <f t="shared" si="1"/>
        <v>0</v>
      </c>
      <c r="AF34" s="116">
        <f t="shared" si="2"/>
        <v>0</v>
      </c>
      <c r="AG34" s="116">
        <f t="shared" si="3"/>
        <v>0</v>
      </c>
      <c r="AH34" s="116"/>
      <c r="AI34" s="116">
        <f t="shared" si="4"/>
        <v>0</v>
      </c>
      <c r="AJ34" s="116">
        <f t="shared" si="5"/>
        <v>0</v>
      </c>
      <c r="AK34" s="116">
        <f t="shared" si="6"/>
        <v>0</v>
      </c>
      <c r="AL34" s="116">
        <f t="shared" si="7"/>
        <v>0</v>
      </c>
      <c r="AM34" s="89">
        <f t="shared" si="8"/>
        <v>0</v>
      </c>
      <c r="AN34" s="89">
        <f t="shared" si="9"/>
        <v>0</v>
      </c>
    </row>
    <row r="35" spans="1:40" s="89" customFormat="1" ht="19.899999999999999" customHeight="1">
      <c r="A35" s="105">
        <v>25</v>
      </c>
      <c r="B35" s="106"/>
      <c r="C35" s="107"/>
      <c r="D35" s="107"/>
      <c r="E35" s="108"/>
      <c r="F35" s="108"/>
      <c r="G35" s="108"/>
      <c r="H35" s="109"/>
      <c r="I35" s="108"/>
      <c r="J35" s="110"/>
      <c r="K35" s="111">
        <f t="shared" si="10"/>
        <v>0</v>
      </c>
      <c r="L35" s="112">
        <f t="shared" si="11"/>
        <v>0</v>
      </c>
      <c r="M35" s="109"/>
      <c r="N35" s="108"/>
      <c r="O35" s="108"/>
      <c r="P35" s="108"/>
      <c r="Q35" s="108"/>
      <c r="R35" s="108"/>
      <c r="S35" s="108"/>
      <c r="T35" s="108"/>
      <c r="U35" s="108"/>
      <c r="V35" s="108"/>
      <c r="W35" s="111">
        <f t="shared" si="12"/>
        <v>0</v>
      </c>
      <c r="X35" s="108"/>
      <c r="Y35" s="111">
        <f t="shared" si="13"/>
        <v>0</v>
      </c>
      <c r="Z35" s="108"/>
      <c r="AA35" s="113">
        <f t="shared" si="14"/>
        <v>0</v>
      </c>
      <c r="AB35" s="117"/>
      <c r="AD35" s="116">
        <f t="shared" si="0"/>
        <v>0</v>
      </c>
      <c r="AE35" s="116">
        <f t="shared" si="1"/>
        <v>0</v>
      </c>
      <c r="AF35" s="116">
        <f t="shared" si="2"/>
        <v>0</v>
      </c>
      <c r="AG35" s="116">
        <f t="shared" si="3"/>
        <v>0</v>
      </c>
      <c r="AH35" s="116"/>
      <c r="AI35" s="116">
        <f t="shared" si="4"/>
        <v>0</v>
      </c>
      <c r="AJ35" s="116">
        <f t="shared" si="5"/>
        <v>0</v>
      </c>
      <c r="AK35" s="116">
        <f t="shared" si="6"/>
        <v>0</v>
      </c>
      <c r="AL35" s="116">
        <f t="shared" si="7"/>
        <v>0</v>
      </c>
      <c r="AM35" s="89">
        <f t="shared" si="8"/>
        <v>0</v>
      </c>
      <c r="AN35" s="89">
        <f t="shared" si="9"/>
        <v>0</v>
      </c>
    </row>
    <row r="36" spans="1:40" s="89" customFormat="1" ht="19.899999999999999" customHeight="1">
      <c r="A36" s="105">
        <v>26</v>
      </c>
      <c r="B36" s="106"/>
      <c r="C36" s="107"/>
      <c r="D36" s="107"/>
      <c r="E36" s="108"/>
      <c r="F36" s="108"/>
      <c r="G36" s="108"/>
      <c r="H36" s="109"/>
      <c r="I36" s="108"/>
      <c r="J36" s="110"/>
      <c r="K36" s="111">
        <f t="shared" si="10"/>
        <v>0</v>
      </c>
      <c r="L36" s="112">
        <f t="shared" si="11"/>
        <v>0</v>
      </c>
      <c r="M36" s="109"/>
      <c r="N36" s="108"/>
      <c r="O36" s="108"/>
      <c r="P36" s="108"/>
      <c r="Q36" s="108"/>
      <c r="R36" s="108"/>
      <c r="S36" s="108"/>
      <c r="T36" s="108"/>
      <c r="U36" s="108"/>
      <c r="V36" s="108"/>
      <c r="W36" s="111">
        <f t="shared" si="12"/>
        <v>0</v>
      </c>
      <c r="X36" s="108"/>
      <c r="Y36" s="111">
        <f t="shared" si="13"/>
        <v>0</v>
      </c>
      <c r="Z36" s="108"/>
      <c r="AA36" s="113">
        <f t="shared" si="14"/>
        <v>0</v>
      </c>
      <c r="AB36" s="117"/>
      <c r="AD36" s="116">
        <f t="shared" si="0"/>
        <v>0</v>
      </c>
      <c r="AE36" s="116">
        <f t="shared" si="1"/>
        <v>0</v>
      </c>
      <c r="AF36" s="116">
        <f t="shared" si="2"/>
        <v>0</v>
      </c>
      <c r="AG36" s="116">
        <f t="shared" si="3"/>
        <v>0</v>
      </c>
      <c r="AH36" s="116"/>
      <c r="AI36" s="116">
        <f t="shared" si="4"/>
        <v>0</v>
      </c>
      <c r="AJ36" s="116">
        <f t="shared" si="5"/>
        <v>0</v>
      </c>
      <c r="AK36" s="116">
        <f t="shared" si="6"/>
        <v>0</v>
      </c>
      <c r="AL36" s="116">
        <f t="shared" si="7"/>
        <v>0</v>
      </c>
      <c r="AM36" s="89">
        <f t="shared" si="8"/>
        <v>0</v>
      </c>
      <c r="AN36" s="89">
        <f t="shared" si="9"/>
        <v>0</v>
      </c>
    </row>
    <row r="37" spans="1:40" s="89" customFormat="1" ht="19.899999999999999" customHeight="1">
      <c r="A37" s="105">
        <v>27</v>
      </c>
      <c r="B37" s="106"/>
      <c r="C37" s="107"/>
      <c r="D37" s="107"/>
      <c r="E37" s="108"/>
      <c r="F37" s="108"/>
      <c r="G37" s="108"/>
      <c r="H37" s="109"/>
      <c r="I37" s="108"/>
      <c r="J37" s="110"/>
      <c r="K37" s="111">
        <f t="shared" si="10"/>
        <v>0</v>
      </c>
      <c r="L37" s="112">
        <f t="shared" si="11"/>
        <v>0</v>
      </c>
      <c r="M37" s="109"/>
      <c r="N37" s="108"/>
      <c r="O37" s="108"/>
      <c r="P37" s="108"/>
      <c r="Q37" s="108"/>
      <c r="R37" s="108"/>
      <c r="S37" s="108"/>
      <c r="T37" s="108"/>
      <c r="U37" s="108"/>
      <c r="V37" s="108"/>
      <c r="W37" s="111">
        <f t="shared" si="12"/>
        <v>0</v>
      </c>
      <c r="X37" s="108"/>
      <c r="Y37" s="111">
        <f t="shared" si="13"/>
        <v>0</v>
      </c>
      <c r="Z37" s="108"/>
      <c r="AA37" s="113">
        <f t="shared" si="14"/>
        <v>0</v>
      </c>
      <c r="AB37" s="117"/>
      <c r="AD37" s="116">
        <f t="shared" si="0"/>
        <v>0</v>
      </c>
      <c r="AE37" s="116">
        <f t="shared" si="1"/>
        <v>0</v>
      </c>
      <c r="AF37" s="116">
        <f t="shared" si="2"/>
        <v>0</v>
      </c>
      <c r="AG37" s="116">
        <f t="shared" si="3"/>
        <v>0</v>
      </c>
      <c r="AH37" s="116"/>
      <c r="AI37" s="116">
        <f t="shared" si="4"/>
        <v>0</v>
      </c>
      <c r="AJ37" s="116">
        <f t="shared" si="5"/>
        <v>0</v>
      </c>
      <c r="AK37" s="116">
        <f t="shared" si="6"/>
        <v>0</v>
      </c>
      <c r="AL37" s="116">
        <f t="shared" si="7"/>
        <v>0</v>
      </c>
      <c r="AM37" s="89">
        <f t="shared" si="8"/>
        <v>0</v>
      </c>
      <c r="AN37" s="89">
        <f t="shared" si="9"/>
        <v>0</v>
      </c>
    </row>
    <row r="38" spans="1:40" s="89" customFormat="1" ht="19.899999999999999" customHeight="1">
      <c r="A38" s="105">
        <v>28</v>
      </c>
      <c r="B38" s="106"/>
      <c r="C38" s="107"/>
      <c r="D38" s="107"/>
      <c r="E38" s="108"/>
      <c r="F38" s="108"/>
      <c r="G38" s="108"/>
      <c r="H38" s="109"/>
      <c r="I38" s="108"/>
      <c r="J38" s="110"/>
      <c r="K38" s="111">
        <f t="shared" si="10"/>
        <v>0</v>
      </c>
      <c r="L38" s="112">
        <f t="shared" si="11"/>
        <v>0</v>
      </c>
      <c r="M38" s="109"/>
      <c r="N38" s="108"/>
      <c r="O38" s="108"/>
      <c r="P38" s="108"/>
      <c r="Q38" s="108"/>
      <c r="R38" s="108"/>
      <c r="S38" s="108"/>
      <c r="T38" s="108"/>
      <c r="U38" s="108"/>
      <c r="V38" s="108"/>
      <c r="W38" s="111">
        <f t="shared" si="12"/>
        <v>0</v>
      </c>
      <c r="X38" s="108"/>
      <c r="Y38" s="111">
        <f t="shared" si="13"/>
        <v>0</v>
      </c>
      <c r="Z38" s="108"/>
      <c r="AA38" s="113">
        <f t="shared" si="14"/>
        <v>0</v>
      </c>
      <c r="AB38" s="117"/>
      <c r="AD38" s="116">
        <f t="shared" si="0"/>
        <v>0</v>
      </c>
      <c r="AE38" s="116">
        <f t="shared" si="1"/>
        <v>0</v>
      </c>
      <c r="AF38" s="116">
        <f t="shared" si="2"/>
        <v>0</v>
      </c>
      <c r="AG38" s="116">
        <f t="shared" si="3"/>
        <v>0</v>
      </c>
      <c r="AH38" s="116"/>
      <c r="AI38" s="116">
        <f t="shared" si="4"/>
        <v>0</v>
      </c>
      <c r="AJ38" s="116">
        <f t="shared" si="5"/>
        <v>0</v>
      </c>
      <c r="AK38" s="116">
        <f t="shared" si="6"/>
        <v>0</v>
      </c>
      <c r="AL38" s="116">
        <f t="shared" si="7"/>
        <v>0</v>
      </c>
      <c r="AM38" s="89">
        <f t="shared" si="8"/>
        <v>0</v>
      </c>
      <c r="AN38" s="89">
        <f t="shared" si="9"/>
        <v>0</v>
      </c>
    </row>
    <row r="39" spans="1:40" s="89" customFormat="1" ht="19.899999999999999" customHeight="1">
      <c r="A39" s="105">
        <v>29</v>
      </c>
      <c r="B39" s="106"/>
      <c r="C39" s="107"/>
      <c r="D39" s="107"/>
      <c r="E39" s="108"/>
      <c r="F39" s="108"/>
      <c r="G39" s="108"/>
      <c r="H39" s="109"/>
      <c r="I39" s="108"/>
      <c r="J39" s="110"/>
      <c r="K39" s="111">
        <f t="shared" si="10"/>
        <v>0</v>
      </c>
      <c r="L39" s="112">
        <f t="shared" si="11"/>
        <v>0</v>
      </c>
      <c r="M39" s="109"/>
      <c r="N39" s="108"/>
      <c r="O39" s="108"/>
      <c r="P39" s="108"/>
      <c r="Q39" s="108"/>
      <c r="R39" s="108"/>
      <c r="S39" s="108"/>
      <c r="T39" s="108"/>
      <c r="U39" s="108"/>
      <c r="V39" s="108"/>
      <c r="W39" s="111">
        <f t="shared" si="12"/>
        <v>0</v>
      </c>
      <c r="X39" s="108"/>
      <c r="Y39" s="111">
        <f t="shared" si="13"/>
        <v>0</v>
      </c>
      <c r="Z39" s="108"/>
      <c r="AA39" s="113">
        <f t="shared" si="14"/>
        <v>0</v>
      </c>
      <c r="AB39" s="117"/>
      <c r="AD39" s="116">
        <f t="shared" si="0"/>
        <v>0</v>
      </c>
      <c r="AE39" s="116">
        <f t="shared" si="1"/>
        <v>0</v>
      </c>
      <c r="AF39" s="116">
        <f t="shared" si="2"/>
        <v>0</v>
      </c>
      <c r="AG39" s="116">
        <f t="shared" si="3"/>
        <v>0</v>
      </c>
      <c r="AH39" s="116"/>
      <c r="AI39" s="116">
        <f t="shared" si="4"/>
        <v>0</v>
      </c>
      <c r="AJ39" s="116">
        <f t="shared" si="5"/>
        <v>0</v>
      </c>
      <c r="AK39" s="116">
        <f t="shared" si="6"/>
        <v>0</v>
      </c>
      <c r="AL39" s="116">
        <f t="shared" si="7"/>
        <v>0</v>
      </c>
      <c r="AM39" s="89">
        <f t="shared" si="8"/>
        <v>0</v>
      </c>
      <c r="AN39" s="89">
        <f t="shared" si="9"/>
        <v>0</v>
      </c>
    </row>
    <row r="40" spans="1:40" s="89" customFormat="1" ht="19.899999999999999" customHeight="1">
      <c r="A40" s="105">
        <v>30</v>
      </c>
      <c r="B40" s="106"/>
      <c r="C40" s="107"/>
      <c r="D40" s="107"/>
      <c r="E40" s="108"/>
      <c r="F40" s="108"/>
      <c r="G40" s="108"/>
      <c r="H40" s="109"/>
      <c r="I40" s="108"/>
      <c r="J40" s="110"/>
      <c r="K40" s="111">
        <f t="shared" si="10"/>
        <v>0</v>
      </c>
      <c r="L40" s="112">
        <f t="shared" si="11"/>
        <v>0</v>
      </c>
      <c r="M40" s="109"/>
      <c r="N40" s="108"/>
      <c r="O40" s="108"/>
      <c r="P40" s="108"/>
      <c r="Q40" s="108"/>
      <c r="R40" s="108"/>
      <c r="S40" s="108"/>
      <c r="T40" s="108"/>
      <c r="U40" s="108"/>
      <c r="V40" s="108"/>
      <c r="W40" s="111">
        <f t="shared" si="12"/>
        <v>0</v>
      </c>
      <c r="X40" s="108"/>
      <c r="Y40" s="111">
        <f t="shared" si="13"/>
        <v>0</v>
      </c>
      <c r="Z40" s="108"/>
      <c r="AA40" s="113">
        <f t="shared" si="14"/>
        <v>0</v>
      </c>
      <c r="AB40" s="117"/>
      <c r="AD40" s="116">
        <f t="shared" si="0"/>
        <v>0</v>
      </c>
      <c r="AE40" s="116">
        <f t="shared" si="1"/>
        <v>0</v>
      </c>
      <c r="AF40" s="116">
        <f t="shared" si="2"/>
        <v>0</v>
      </c>
      <c r="AG40" s="116">
        <f t="shared" si="3"/>
        <v>0</v>
      </c>
      <c r="AH40" s="116"/>
      <c r="AI40" s="116">
        <f t="shared" si="4"/>
        <v>0</v>
      </c>
      <c r="AJ40" s="116">
        <f t="shared" si="5"/>
        <v>0</v>
      </c>
      <c r="AK40" s="116">
        <f t="shared" si="6"/>
        <v>0</v>
      </c>
      <c r="AL40" s="116">
        <f t="shared" si="7"/>
        <v>0</v>
      </c>
      <c r="AM40" s="89">
        <f t="shared" si="8"/>
        <v>0</v>
      </c>
      <c r="AN40" s="89">
        <f t="shared" si="9"/>
        <v>0</v>
      </c>
    </row>
    <row r="41" spans="1:40" s="89" customFormat="1" ht="19.899999999999999" customHeight="1">
      <c r="A41" s="105">
        <v>31</v>
      </c>
      <c r="B41" s="106"/>
      <c r="C41" s="107"/>
      <c r="D41" s="107"/>
      <c r="E41" s="108"/>
      <c r="F41" s="108"/>
      <c r="G41" s="108"/>
      <c r="H41" s="109"/>
      <c r="I41" s="108"/>
      <c r="J41" s="110"/>
      <c r="K41" s="111">
        <f t="shared" si="10"/>
        <v>0</v>
      </c>
      <c r="L41" s="112">
        <f t="shared" si="11"/>
        <v>0</v>
      </c>
      <c r="M41" s="109"/>
      <c r="N41" s="108"/>
      <c r="O41" s="108"/>
      <c r="P41" s="108"/>
      <c r="Q41" s="108"/>
      <c r="R41" s="108"/>
      <c r="S41" s="108"/>
      <c r="T41" s="108"/>
      <c r="U41" s="108"/>
      <c r="V41" s="108"/>
      <c r="W41" s="111">
        <f t="shared" si="12"/>
        <v>0</v>
      </c>
      <c r="X41" s="108"/>
      <c r="Y41" s="111">
        <f t="shared" si="13"/>
        <v>0</v>
      </c>
      <c r="Z41" s="108"/>
      <c r="AA41" s="113">
        <f t="shared" si="14"/>
        <v>0</v>
      </c>
      <c r="AB41" s="117"/>
      <c r="AD41" s="116">
        <f t="shared" si="0"/>
        <v>0</v>
      </c>
      <c r="AE41" s="116">
        <f t="shared" si="1"/>
        <v>0</v>
      </c>
      <c r="AF41" s="116">
        <f t="shared" si="2"/>
        <v>0</v>
      </c>
      <c r="AG41" s="116">
        <f t="shared" si="3"/>
        <v>0</v>
      </c>
      <c r="AH41" s="116"/>
      <c r="AI41" s="116">
        <f t="shared" si="4"/>
        <v>0</v>
      </c>
      <c r="AJ41" s="116">
        <f t="shared" si="5"/>
        <v>0</v>
      </c>
      <c r="AK41" s="116">
        <f t="shared" si="6"/>
        <v>0</v>
      </c>
      <c r="AL41" s="116">
        <f t="shared" si="7"/>
        <v>0</v>
      </c>
      <c r="AM41" s="89">
        <f t="shared" si="8"/>
        <v>0</v>
      </c>
      <c r="AN41" s="89">
        <f t="shared" si="9"/>
        <v>0</v>
      </c>
    </row>
    <row r="44" spans="1:40">
      <c r="C44" s="86" t="s">
        <v>90</v>
      </c>
      <c r="D44" s="86" t="s">
        <v>91</v>
      </c>
    </row>
    <row r="45" spans="1:40">
      <c r="C45" s="86" t="s">
        <v>92</v>
      </c>
      <c r="D45" s="86" t="s">
        <v>93</v>
      </c>
    </row>
    <row r="46" spans="1:40">
      <c r="C46" s="86" t="s">
        <v>94</v>
      </c>
      <c r="D46" s="86" t="s">
        <v>95</v>
      </c>
    </row>
  </sheetData>
  <mergeCells count="7">
    <mergeCell ref="E10:G10"/>
    <mergeCell ref="H10:J10"/>
    <mergeCell ref="E2:S2"/>
    <mergeCell ref="E4:S4"/>
    <mergeCell ref="E6:S6"/>
    <mergeCell ref="E7:S7"/>
    <mergeCell ref="M9:V9"/>
  </mergeCells>
  <printOptions horizontalCentered="1"/>
  <pageMargins left="0" right="0" top="0.78740157480314954" bottom="0.6118110236220472" header="0.39370078740157477" footer="0.22992125984251965"/>
  <pageSetup paperSize="0" fitToWidth="0" fitToHeight="0" orientation="portrait" horizontalDpi="0" verticalDpi="0" copies="0"/>
  <headerFooter>
    <oddFooter xml:space="preserve">&amp;R
</oddFooter>
  </headerFooter>
  <drawing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J26"/>
  <sheetViews>
    <sheetView workbookViewId="0"/>
  </sheetViews>
  <sheetFormatPr defaultRowHeight="15"/>
  <cols>
    <col min="1" max="1" width="3.375" style="85" customWidth="1"/>
    <col min="2" max="2" width="1.75" style="85" customWidth="1"/>
    <col min="3" max="3" width="30.625" style="86" customWidth="1"/>
    <col min="4" max="4" width="34.125" style="86" customWidth="1"/>
    <col min="5" max="5" width="8.875" style="119" hidden="1" customWidth="1"/>
    <col min="6" max="8" width="5" style="119" customWidth="1"/>
    <col min="9" max="11" width="5" style="119" hidden="1" customWidth="1"/>
    <col min="12" max="12" width="7.875" style="86" customWidth="1"/>
    <col min="13" max="13" width="8.5" style="86" hidden="1" customWidth="1"/>
    <col min="14" max="21" width="4.375" style="86" customWidth="1"/>
    <col min="22" max="22" width="4.375" style="86" hidden="1" customWidth="1"/>
    <col min="23" max="23" width="4.375" style="86" customWidth="1"/>
    <col min="24" max="24" width="9.25" style="86" customWidth="1"/>
    <col min="25" max="25" width="9.875" style="86" customWidth="1"/>
    <col min="26" max="26" width="9.875" style="86" hidden="1" customWidth="1"/>
    <col min="27" max="27" width="8.75" style="86" hidden="1" customWidth="1"/>
    <col min="28" max="28" width="9" style="86" customWidth="1"/>
    <col min="29" max="36" width="8.125" style="86" hidden="1" customWidth="1"/>
    <col min="37" max="37" width="10.375" style="86" hidden="1" customWidth="1"/>
    <col min="38" max="39" width="8.125" style="86" hidden="1" customWidth="1"/>
    <col min="40" max="1024" width="8.125" style="86" customWidth="1"/>
  </cols>
  <sheetData>
    <row r="1" spans="1:39">
      <c r="M1" s="120"/>
      <c r="Q1" s="120"/>
    </row>
    <row r="2" spans="1:39" s="84" customFormat="1" ht="15.75">
      <c r="A2" s="83"/>
      <c r="B2" s="83"/>
      <c r="E2" s="119"/>
      <c r="F2" s="119"/>
      <c r="G2" s="119"/>
      <c r="H2" s="119"/>
      <c r="I2" s="119"/>
      <c r="J2" s="119"/>
      <c r="K2" s="119"/>
    </row>
    <row r="3" spans="1:39" s="84" customFormat="1" ht="15" customHeight="1">
      <c r="A3" s="83"/>
      <c r="B3" s="83"/>
      <c r="D3" s="83"/>
      <c r="E3" s="83"/>
      <c r="F3" s="202" t="str">
        <f>+Dati!I4</f>
        <v>" IX TROFEO SYRAKO SUB "</v>
      </c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83"/>
      <c r="V3" s="83"/>
      <c r="W3" s="83"/>
      <c r="X3" s="83"/>
      <c r="Y3" s="83"/>
      <c r="Z3" s="83"/>
      <c r="AA3" s="83"/>
      <c r="AB3" s="83"/>
    </row>
    <row r="4" spans="1:39" s="84" customFormat="1" ht="15.75">
      <c r="A4" s="83"/>
      <c r="B4" s="83"/>
      <c r="D4" s="83"/>
      <c r="E4" s="85"/>
      <c r="F4" s="85"/>
      <c r="G4" s="85"/>
      <c r="H4" s="85"/>
      <c r="I4" s="85"/>
      <c r="J4" s="85"/>
      <c r="K4" s="85"/>
      <c r="L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</row>
    <row r="5" spans="1:39" s="84" customFormat="1" ht="15.75">
      <c r="A5" s="83"/>
      <c r="B5" s="83"/>
      <c r="E5" s="83"/>
      <c r="F5" s="202" t="s">
        <v>96</v>
      </c>
      <c r="G5" s="202"/>
      <c r="H5" s="202"/>
      <c r="I5" s="202"/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  <c r="U5" s="83"/>
      <c r="V5" s="83"/>
      <c r="W5" s="83"/>
      <c r="X5" s="83"/>
      <c r="Y5" s="83"/>
      <c r="Z5" s="83"/>
      <c r="AA5" s="83"/>
      <c r="AB5" s="83"/>
    </row>
    <row r="6" spans="1:39" s="84" customFormat="1" ht="15.75">
      <c r="A6" s="83"/>
      <c r="B6" s="83"/>
      <c r="D6" s="83"/>
      <c r="E6" s="83"/>
      <c r="F6" s="85"/>
      <c r="H6" s="85"/>
      <c r="I6" s="85"/>
      <c r="J6" s="85"/>
      <c r="K6" s="85"/>
      <c r="L6" s="83"/>
      <c r="N6" s="83"/>
      <c r="O6" s="83"/>
      <c r="P6" s="85"/>
      <c r="U6" s="85"/>
      <c r="V6" s="85"/>
      <c r="W6" s="85"/>
      <c r="X6" s="85"/>
      <c r="Y6" s="85"/>
      <c r="Z6" s="86"/>
      <c r="AA6" s="83"/>
      <c r="AB6" s="83"/>
    </row>
    <row r="7" spans="1:39" ht="15.75">
      <c r="D7" s="83"/>
      <c r="E7" s="83"/>
      <c r="F7" s="202" t="str">
        <f>+Dati!I6</f>
        <v>AUGUSTA (SR)</v>
      </c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2"/>
      <c r="S7" s="202"/>
      <c r="T7" s="202"/>
      <c r="U7" s="83"/>
      <c r="V7" s="83"/>
      <c r="W7" s="83"/>
    </row>
    <row r="8" spans="1:39" ht="15" customHeight="1">
      <c r="F8" s="203">
        <f>+Dati!I8</f>
        <v>44989</v>
      </c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</row>
    <row r="9" spans="1:39" s="89" customFormat="1" ht="15.75">
      <c r="A9" s="87"/>
      <c r="B9" s="87"/>
      <c r="C9" s="88"/>
      <c r="E9" s="121"/>
      <c r="F9" s="121"/>
      <c r="G9" s="121"/>
      <c r="H9" s="121"/>
      <c r="I9" s="121"/>
      <c r="J9" s="121"/>
      <c r="K9" s="121"/>
      <c r="L9" s="90"/>
      <c r="M9" s="90"/>
      <c r="N9" s="204" t="s">
        <v>59</v>
      </c>
      <c r="O9" s="204"/>
      <c r="P9" s="204"/>
      <c r="Q9" s="204"/>
      <c r="R9" s="204"/>
      <c r="S9" s="204"/>
      <c r="T9" s="204"/>
      <c r="U9" s="204"/>
      <c r="V9" s="204"/>
      <c r="W9" s="204"/>
      <c r="X9" s="90"/>
      <c r="Y9" s="90"/>
      <c r="Z9" s="90"/>
      <c r="AA9" s="90"/>
    </row>
    <row r="10" spans="1:39" s="100" customFormat="1" ht="52.5" customHeight="1">
      <c r="A10" s="91" t="s">
        <v>27</v>
      </c>
      <c r="B10" s="91"/>
      <c r="C10" s="92" t="s">
        <v>60</v>
      </c>
      <c r="D10" s="93" t="s">
        <v>61</v>
      </c>
      <c r="E10" s="99" t="s">
        <v>97</v>
      </c>
      <c r="F10" s="201" t="s">
        <v>98</v>
      </c>
      <c r="G10" s="201"/>
      <c r="H10" s="201"/>
      <c r="I10" s="201" t="s">
        <v>63</v>
      </c>
      <c r="J10" s="201"/>
      <c r="K10" s="201"/>
      <c r="L10" s="94" t="s">
        <v>64</v>
      </c>
      <c r="M10" s="94" t="s">
        <v>65</v>
      </c>
      <c r="N10" s="96" t="s">
        <v>66</v>
      </c>
      <c r="O10" s="96" t="s">
        <v>67</v>
      </c>
      <c r="P10" s="96" t="s">
        <v>68</v>
      </c>
      <c r="Q10" s="96" t="s">
        <v>69</v>
      </c>
      <c r="R10" s="96" t="s">
        <v>70</v>
      </c>
      <c r="S10" s="96" t="s">
        <v>71</v>
      </c>
      <c r="T10" s="96" t="s">
        <v>72</v>
      </c>
      <c r="U10" s="96" t="s">
        <v>73</v>
      </c>
      <c r="V10" s="96" t="s">
        <v>74</v>
      </c>
      <c r="W10" s="96" t="s">
        <v>74</v>
      </c>
      <c r="X10" s="97" t="s">
        <v>75</v>
      </c>
      <c r="Y10" s="97" t="s">
        <v>76</v>
      </c>
      <c r="Z10" s="97" t="s">
        <v>77</v>
      </c>
      <c r="AA10" s="97" t="s">
        <v>78</v>
      </c>
      <c r="AB10" s="98" t="s">
        <v>57</v>
      </c>
    </row>
    <row r="11" spans="1:39" s="104" customFormat="1" ht="8.25" customHeight="1">
      <c r="A11" s="101"/>
      <c r="B11" s="101"/>
      <c r="C11" s="102"/>
      <c r="D11" s="102"/>
      <c r="E11" s="122"/>
      <c r="F11" s="102"/>
      <c r="G11" s="102"/>
      <c r="H11" s="102"/>
      <c r="I11" s="102"/>
      <c r="J11" s="102"/>
      <c r="K11" s="102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</row>
    <row r="12" spans="1:39" s="89" customFormat="1" ht="19.899999999999999" customHeight="1">
      <c r="A12" s="105">
        <v>1</v>
      </c>
      <c r="B12" s="106"/>
      <c r="C12" s="107"/>
      <c r="D12" s="123"/>
      <c r="E12" s="124" t="e">
        <f>+#REF!</f>
        <v>#REF!</v>
      </c>
      <c r="F12" s="108"/>
      <c r="G12" s="108"/>
      <c r="H12" s="108"/>
      <c r="I12" s="108"/>
      <c r="J12" s="108"/>
      <c r="K12" s="108"/>
      <c r="L12" s="111">
        <f t="shared" ref="L12:L21" si="0">+AD12</f>
        <v>0</v>
      </c>
      <c r="M12" s="112">
        <f t="shared" ref="M12:M21" si="1">+AI12/10</f>
        <v>0</v>
      </c>
      <c r="N12" s="109"/>
      <c r="O12" s="108"/>
      <c r="P12" s="108"/>
      <c r="Q12" s="108"/>
      <c r="R12" s="108"/>
      <c r="S12" s="108"/>
      <c r="T12" s="108"/>
      <c r="U12" s="108"/>
      <c r="V12" s="108"/>
      <c r="W12" s="108"/>
      <c r="X12" s="111">
        <f t="shared" ref="X12:X21" si="2">IF(L12&lt;60000,0,(-AM12+60000)*0.1)</f>
        <v>0</v>
      </c>
      <c r="Y12" s="108"/>
      <c r="Z12" s="111">
        <f t="shared" ref="Z12:Z21" si="3">IF(M12&gt;300,(M12-300)*10,0)</f>
        <v>0</v>
      </c>
      <c r="AA12" s="108"/>
      <c r="AB12" s="113">
        <f t="shared" ref="AB12:AB21" si="4">(N12+O12+P12+Q12+R12+S12+T12+U12+V12+W12)+X12-Y12-Z12-AA12</f>
        <v>0</v>
      </c>
      <c r="AC12" s="114">
        <f t="shared" ref="AC12:AC21" si="5">+F12*6000+G12*100+H12</f>
        <v>0</v>
      </c>
      <c r="AD12" s="115">
        <f t="shared" ref="AD12:AD21" si="6">+AC12</f>
        <v>0</v>
      </c>
      <c r="AE12" s="114">
        <f t="shared" ref="AE12:AE21" si="7">+AC12+Z12*100</f>
        <v>0</v>
      </c>
      <c r="AF12" s="115">
        <f t="shared" ref="AF12:AF21" si="8">+AE12*0.1</f>
        <v>0</v>
      </c>
      <c r="AG12" s="116"/>
      <c r="AH12" s="114">
        <f t="shared" ref="AH12:AH21" si="9">+I12*6000+J12*100+K12</f>
        <v>0</v>
      </c>
      <c r="AI12" s="115">
        <f t="shared" ref="AI12:AI21" si="10">+AH12*0.1</f>
        <v>0</v>
      </c>
      <c r="AJ12" s="114">
        <f t="shared" ref="AJ12:AJ21" si="11">+AH12+AC12*100</f>
        <v>0</v>
      </c>
      <c r="AK12" s="115">
        <f t="shared" ref="AK12:AK21" si="12">+AJ12*0.1</f>
        <v>0</v>
      </c>
      <c r="AL12" s="89">
        <f t="shared" ref="AL12:AL21" si="13">+F12*6000+G12*100</f>
        <v>0</v>
      </c>
      <c r="AM12" s="89">
        <f t="shared" ref="AM12:AM21" si="14">+IF(L12&gt;AL12,AL12+100,L12)</f>
        <v>0</v>
      </c>
    </row>
    <row r="13" spans="1:39" s="89" customFormat="1" ht="19.899999999999999" customHeight="1">
      <c r="A13" s="105">
        <v>2</v>
      </c>
      <c r="B13" s="106"/>
      <c r="C13" s="107"/>
      <c r="D13" s="123"/>
      <c r="E13" s="124" t="e">
        <f>+#REF!</f>
        <v>#REF!</v>
      </c>
      <c r="F13" s="108"/>
      <c r="G13" s="108"/>
      <c r="H13" s="108"/>
      <c r="I13" s="109"/>
      <c r="J13" s="108"/>
      <c r="K13" s="110"/>
      <c r="L13" s="111">
        <f t="shared" si="0"/>
        <v>0</v>
      </c>
      <c r="M13" s="112">
        <f t="shared" si="1"/>
        <v>0</v>
      </c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11">
        <f t="shared" si="2"/>
        <v>0</v>
      </c>
      <c r="Y13" s="108"/>
      <c r="Z13" s="111">
        <f t="shared" si="3"/>
        <v>0</v>
      </c>
      <c r="AA13" s="108"/>
      <c r="AB13" s="113">
        <f t="shared" si="4"/>
        <v>0</v>
      </c>
      <c r="AC13" s="116">
        <f t="shared" si="5"/>
        <v>0</v>
      </c>
      <c r="AD13" s="116">
        <f t="shared" si="6"/>
        <v>0</v>
      </c>
      <c r="AE13" s="116">
        <f t="shared" si="7"/>
        <v>0</v>
      </c>
      <c r="AF13" s="116">
        <f t="shared" si="8"/>
        <v>0</v>
      </c>
      <c r="AG13" s="116"/>
      <c r="AH13" s="116">
        <f t="shared" si="9"/>
        <v>0</v>
      </c>
      <c r="AI13" s="116">
        <f t="shared" si="10"/>
        <v>0</v>
      </c>
      <c r="AJ13" s="116">
        <f t="shared" si="11"/>
        <v>0</v>
      </c>
      <c r="AK13" s="116">
        <f t="shared" si="12"/>
        <v>0</v>
      </c>
      <c r="AL13" s="89">
        <f t="shared" si="13"/>
        <v>0</v>
      </c>
      <c r="AM13" s="89">
        <f t="shared" si="14"/>
        <v>0</v>
      </c>
    </row>
    <row r="14" spans="1:39" s="89" customFormat="1" ht="19.899999999999999" customHeight="1">
      <c r="A14" s="105">
        <v>3</v>
      </c>
      <c r="B14" s="106"/>
      <c r="C14" s="125"/>
      <c r="D14" s="125"/>
      <c r="E14" s="124" t="e">
        <f>+#REF!</f>
        <v>#REF!</v>
      </c>
      <c r="F14" s="108"/>
      <c r="G14" s="108"/>
      <c r="H14" s="108"/>
      <c r="I14" s="109"/>
      <c r="J14" s="108"/>
      <c r="K14" s="110"/>
      <c r="L14" s="111">
        <f t="shared" si="0"/>
        <v>0</v>
      </c>
      <c r="M14" s="112">
        <f t="shared" si="1"/>
        <v>0</v>
      </c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11">
        <f t="shared" si="2"/>
        <v>0</v>
      </c>
      <c r="Y14" s="108"/>
      <c r="Z14" s="111">
        <f t="shared" si="3"/>
        <v>0</v>
      </c>
      <c r="AA14" s="108"/>
      <c r="AB14" s="113">
        <f t="shared" si="4"/>
        <v>0</v>
      </c>
      <c r="AC14" s="116">
        <f t="shared" si="5"/>
        <v>0</v>
      </c>
      <c r="AD14" s="116">
        <f t="shared" si="6"/>
        <v>0</v>
      </c>
      <c r="AE14" s="116">
        <f t="shared" si="7"/>
        <v>0</v>
      </c>
      <c r="AF14" s="116">
        <f t="shared" si="8"/>
        <v>0</v>
      </c>
      <c r="AG14" s="116"/>
      <c r="AH14" s="116">
        <f t="shared" si="9"/>
        <v>0</v>
      </c>
      <c r="AI14" s="116">
        <f t="shared" si="10"/>
        <v>0</v>
      </c>
      <c r="AJ14" s="116">
        <f t="shared" si="11"/>
        <v>0</v>
      </c>
      <c r="AK14" s="116">
        <f t="shared" si="12"/>
        <v>0</v>
      </c>
      <c r="AL14" s="89">
        <f t="shared" si="13"/>
        <v>0</v>
      </c>
      <c r="AM14" s="89">
        <f t="shared" si="14"/>
        <v>0</v>
      </c>
    </row>
    <row r="15" spans="1:39" s="89" customFormat="1" ht="19.899999999999999" customHeight="1">
      <c r="A15" s="105">
        <v>4</v>
      </c>
      <c r="B15" s="106"/>
      <c r="C15" s="107"/>
      <c r="D15" s="123"/>
      <c r="E15" s="124" t="e">
        <f>+#REF!</f>
        <v>#REF!</v>
      </c>
      <c r="F15" s="108"/>
      <c r="G15" s="108"/>
      <c r="H15" s="108"/>
      <c r="I15" s="109"/>
      <c r="J15" s="108"/>
      <c r="K15" s="110"/>
      <c r="L15" s="111">
        <f t="shared" si="0"/>
        <v>0</v>
      </c>
      <c r="M15" s="112">
        <f t="shared" si="1"/>
        <v>0</v>
      </c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11">
        <f t="shared" si="2"/>
        <v>0</v>
      </c>
      <c r="Y15" s="108"/>
      <c r="Z15" s="111">
        <f t="shared" si="3"/>
        <v>0</v>
      </c>
      <c r="AA15" s="108"/>
      <c r="AB15" s="113">
        <f t="shared" si="4"/>
        <v>0</v>
      </c>
      <c r="AC15" s="116">
        <f t="shared" si="5"/>
        <v>0</v>
      </c>
      <c r="AD15" s="116">
        <f t="shared" si="6"/>
        <v>0</v>
      </c>
      <c r="AE15" s="116">
        <f t="shared" si="7"/>
        <v>0</v>
      </c>
      <c r="AF15" s="116">
        <f t="shared" si="8"/>
        <v>0</v>
      </c>
      <c r="AG15" s="116"/>
      <c r="AH15" s="116">
        <f t="shared" si="9"/>
        <v>0</v>
      </c>
      <c r="AI15" s="116">
        <f t="shared" si="10"/>
        <v>0</v>
      </c>
      <c r="AJ15" s="116">
        <f t="shared" si="11"/>
        <v>0</v>
      </c>
      <c r="AK15" s="116">
        <f t="shared" si="12"/>
        <v>0</v>
      </c>
      <c r="AL15" s="89">
        <f t="shared" si="13"/>
        <v>0</v>
      </c>
      <c r="AM15" s="89">
        <f t="shared" si="14"/>
        <v>0</v>
      </c>
    </row>
    <row r="16" spans="1:39" s="89" customFormat="1" ht="19.899999999999999" customHeight="1">
      <c r="A16" s="105">
        <v>5</v>
      </c>
      <c r="B16" s="106"/>
      <c r="C16" s="125"/>
      <c r="D16" s="125"/>
      <c r="E16" s="124" t="e">
        <f>+#REF!</f>
        <v>#REF!</v>
      </c>
      <c r="F16" s="108"/>
      <c r="G16" s="108"/>
      <c r="H16" s="108"/>
      <c r="I16" s="109"/>
      <c r="J16" s="108"/>
      <c r="K16" s="110"/>
      <c r="L16" s="111">
        <f t="shared" si="0"/>
        <v>0</v>
      </c>
      <c r="M16" s="112">
        <f t="shared" si="1"/>
        <v>0</v>
      </c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11">
        <f t="shared" si="2"/>
        <v>0</v>
      </c>
      <c r="Y16" s="108"/>
      <c r="Z16" s="111">
        <f t="shared" si="3"/>
        <v>0</v>
      </c>
      <c r="AA16" s="108"/>
      <c r="AB16" s="113">
        <f t="shared" si="4"/>
        <v>0</v>
      </c>
      <c r="AC16" s="116">
        <f t="shared" si="5"/>
        <v>0</v>
      </c>
      <c r="AD16" s="116">
        <f t="shared" si="6"/>
        <v>0</v>
      </c>
      <c r="AE16" s="116">
        <f t="shared" si="7"/>
        <v>0</v>
      </c>
      <c r="AF16" s="116">
        <f t="shared" si="8"/>
        <v>0</v>
      </c>
      <c r="AG16" s="116"/>
      <c r="AH16" s="116">
        <f t="shared" si="9"/>
        <v>0</v>
      </c>
      <c r="AI16" s="116">
        <f t="shared" si="10"/>
        <v>0</v>
      </c>
      <c r="AJ16" s="116">
        <f t="shared" si="11"/>
        <v>0</v>
      </c>
      <c r="AK16" s="116">
        <f t="shared" si="12"/>
        <v>0</v>
      </c>
      <c r="AL16" s="89">
        <f t="shared" si="13"/>
        <v>0</v>
      </c>
      <c r="AM16" s="89">
        <f t="shared" si="14"/>
        <v>0</v>
      </c>
    </row>
    <row r="17" spans="1:39" s="89" customFormat="1" ht="19.899999999999999" customHeight="1">
      <c r="A17" s="105">
        <v>6</v>
      </c>
      <c r="B17" s="106"/>
      <c r="C17" s="125"/>
      <c r="D17" s="125"/>
      <c r="E17" s="124" t="e">
        <f>+#REF!</f>
        <v>#REF!</v>
      </c>
      <c r="F17" s="108"/>
      <c r="G17" s="108"/>
      <c r="H17" s="108"/>
      <c r="I17" s="109"/>
      <c r="J17" s="108"/>
      <c r="K17" s="110"/>
      <c r="L17" s="111">
        <f t="shared" si="0"/>
        <v>0</v>
      </c>
      <c r="M17" s="112">
        <f t="shared" si="1"/>
        <v>0</v>
      </c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11">
        <f t="shared" si="2"/>
        <v>0</v>
      </c>
      <c r="Y17" s="108"/>
      <c r="Z17" s="111">
        <f t="shared" si="3"/>
        <v>0</v>
      </c>
      <c r="AA17" s="108"/>
      <c r="AB17" s="113">
        <f t="shared" si="4"/>
        <v>0</v>
      </c>
      <c r="AC17" s="116">
        <f t="shared" si="5"/>
        <v>0</v>
      </c>
      <c r="AD17" s="116">
        <f t="shared" si="6"/>
        <v>0</v>
      </c>
      <c r="AE17" s="116">
        <f t="shared" si="7"/>
        <v>0</v>
      </c>
      <c r="AF17" s="116">
        <f t="shared" si="8"/>
        <v>0</v>
      </c>
      <c r="AG17" s="116"/>
      <c r="AH17" s="116">
        <f t="shared" si="9"/>
        <v>0</v>
      </c>
      <c r="AI17" s="116">
        <f t="shared" si="10"/>
        <v>0</v>
      </c>
      <c r="AJ17" s="116">
        <f t="shared" si="11"/>
        <v>0</v>
      </c>
      <c r="AK17" s="116">
        <f t="shared" si="12"/>
        <v>0</v>
      </c>
      <c r="AL17" s="89">
        <f t="shared" si="13"/>
        <v>0</v>
      </c>
      <c r="AM17" s="89">
        <f t="shared" si="14"/>
        <v>0</v>
      </c>
    </row>
    <row r="18" spans="1:39" s="89" customFormat="1" ht="19.899999999999999" customHeight="1">
      <c r="A18" s="105">
        <v>7</v>
      </c>
      <c r="B18" s="106"/>
      <c r="C18" s="107"/>
      <c r="D18" s="125"/>
      <c r="E18" s="124" t="e">
        <f>+#REF!</f>
        <v>#REF!</v>
      </c>
      <c r="F18" s="108"/>
      <c r="G18" s="108"/>
      <c r="H18" s="108"/>
      <c r="I18" s="109"/>
      <c r="J18" s="108"/>
      <c r="K18" s="110"/>
      <c r="L18" s="111">
        <f t="shared" si="0"/>
        <v>0</v>
      </c>
      <c r="M18" s="112">
        <f t="shared" si="1"/>
        <v>0</v>
      </c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11">
        <f t="shared" si="2"/>
        <v>0</v>
      </c>
      <c r="Y18" s="108"/>
      <c r="Z18" s="111">
        <f t="shared" si="3"/>
        <v>0</v>
      </c>
      <c r="AA18" s="108"/>
      <c r="AB18" s="113">
        <f t="shared" si="4"/>
        <v>0</v>
      </c>
      <c r="AC18" s="116">
        <f t="shared" si="5"/>
        <v>0</v>
      </c>
      <c r="AD18" s="116">
        <f t="shared" si="6"/>
        <v>0</v>
      </c>
      <c r="AE18" s="116">
        <f t="shared" si="7"/>
        <v>0</v>
      </c>
      <c r="AF18" s="116">
        <f t="shared" si="8"/>
        <v>0</v>
      </c>
      <c r="AG18" s="116"/>
      <c r="AH18" s="116">
        <f t="shared" si="9"/>
        <v>0</v>
      </c>
      <c r="AI18" s="116">
        <f t="shared" si="10"/>
        <v>0</v>
      </c>
      <c r="AJ18" s="116">
        <f t="shared" si="11"/>
        <v>0</v>
      </c>
      <c r="AK18" s="116">
        <f t="shared" si="12"/>
        <v>0</v>
      </c>
      <c r="AL18" s="89">
        <f t="shared" si="13"/>
        <v>0</v>
      </c>
      <c r="AM18" s="89">
        <f t="shared" si="14"/>
        <v>0</v>
      </c>
    </row>
    <row r="19" spans="1:39" s="89" customFormat="1" ht="19.899999999999999" customHeight="1">
      <c r="A19" s="105">
        <v>8</v>
      </c>
      <c r="B19" s="106"/>
      <c r="C19" s="107"/>
      <c r="D19" s="123"/>
      <c r="E19" s="124" t="e">
        <f>+#REF!</f>
        <v>#REF!</v>
      </c>
      <c r="F19" s="108"/>
      <c r="G19" s="108"/>
      <c r="H19" s="108"/>
      <c r="I19" s="109"/>
      <c r="J19" s="108"/>
      <c r="K19" s="110"/>
      <c r="L19" s="111">
        <f t="shared" si="0"/>
        <v>0</v>
      </c>
      <c r="M19" s="112">
        <f t="shared" si="1"/>
        <v>0</v>
      </c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11">
        <f t="shared" si="2"/>
        <v>0</v>
      </c>
      <c r="Y19" s="108"/>
      <c r="Z19" s="111">
        <f t="shared" si="3"/>
        <v>0</v>
      </c>
      <c r="AA19" s="108"/>
      <c r="AB19" s="113">
        <f t="shared" si="4"/>
        <v>0</v>
      </c>
      <c r="AC19" s="116">
        <f t="shared" si="5"/>
        <v>0</v>
      </c>
      <c r="AD19" s="116">
        <f t="shared" si="6"/>
        <v>0</v>
      </c>
      <c r="AE19" s="116">
        <f t="shared" si="7"/>
        <v>0</v>
      </c>
      <c r="AF19" s="116">
        <f t="shared" si="8"/>
        <v>0</v>
      </c>
      <c r="AG19" s="116"/>
      <c r="AH19" s="116">
        <f t="shared" si="9"/>
        <v>0</v>
      </c>
      <c r="AI19" s="116">
        <f t="shared" si="10"/>
        <v>0</v>
      </c>
      <c r="AJ19" s="116">
        <f t="shared" si="11"/>
        <v>0</v>
      </c>
      <c r="AK19" s="116">
        <f t="shared" si="12"/>
        <v>0</v>
      </c>
      <c r="AL19" s="89">
        <f t="shared" si="13"/>
        <v>0</v>
      </c>
      <c r="AM19" s="89">
        <f t="shared" si="14"/>
        <v>0</v>
      </c>
    </row>
    <row r="20" spans="1:39" s="89" customFormat="1" ht="19.899999999999999" customHeight="1">
      <c r="A20" s="105">
        <v>9</v>
      </c>
      <c r="B20" s="106"/>
      <c r="C20" s="126"/>
      <c r="D20" s="125"/>
      <c r="E20" s="124" t="e">
        <f>+#REF!</f>
        <v>#REF!</v>
      </c>
      <c r="F20" s="108"/>
      <c r="G20" s="108"/>
      <c r="H20" s="108"/>
      <c r="I20" s="109"/>
      <c r="J20" s="108"/>
      <c r="K20" s="110"/>
      <c r="L20" s="111">
        <f t="shared" si="0"/>
        <v>0</v>
      </c>
      <c r="M20" s="112">
        <f t="shared" si="1"/>
        <v>0</v>
      </c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11">
        <f t="shared" si="2"/>
        <v>0</v>
      </c>
      <c r="Y20" s="108"/>
      <c r="Z20" s="111">
        <f t="shared" si="3"/>
        <v>0</v>
      </c>
      <c r="AA20" s="108"/>
      <c r="AB20" s="113">
        <f t="shared" si="4"/>
        <v>0</v>
      </c>
      <c r="AC20" s="116">
        <f t="shared" si="5"/>
        <v>0</v>
      </c>
      <c r="AD20" s="116">
        <f t="shared" si="6"/>
        <v>0</v>
      </c>
      <c r="AE20" s="116">
        <f t="shared" si="7"/>
        <v>0</v>
      </c>
      <c r="AF20" s="116">
        <f t="shared" si="8"/>
        <v>0</v>
      </c>
      <c r="AG20" s="116"/>
      <c r="AH20" s="116">
        <f t="shared" si="9"/>
        <v>0</v>
      </c>
      <c r="AI20" s="116">
        <f t="shared" si="10"/>
        <v>0</v>
      </c>
      <c r="AJ20" s="116">
        <f t="shared" si="11"/>
        <v>0</v>
      </c>
      <c r="AK20" s="116">
        <f t="shared" si="12"/>
        <v>0</v>
      </c>
      <c r="AL20" s="89">
        <f t="shared" si="13"/>
        <v>0</v>
      </c>
      <c r="AM20" s="89">
        <f t="shared" si="14"/>
        <v>0</v>
      </c>
    </row>
    <row r="21" spans="1:39" s="89" customFormat="1" ht="19.899999999999999" customHeight="1">
      <c r="A21" s="105">
        <v>10</v>
      </c>
      <c r="B21" s="106"/>
      <c r="C21" s="125"/>
      <c r="D21" s="125"/>
      <c r="E21" s="124" t="e">
        <f>+#REF!</f>
        <v>#REF!</v>
      </c>
      <c r="F21" s="108"/>
      <c r="G21" s="108"/>
      <c r="H21" s="108"/>
      <c r="I21" s="109"/>
      <c r="J21" s="108"/>
      <c r="K21" s="110"/>
      <c r="L21" s="111">
        <f t="shared" si="0"/>
        <v>0</v>
      </c>
      <c r="M21" s="112">
        <f t="shared" si="1"/>
        <v>0</v>
      </c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11">
        <f t="shared" si="2"/>
        <v>0</v>
      </c>
      <c r="Y21" s="108"/>
      <c r="Z21" s="111">
        <f t="shared" si="3"/>
        <v>0</v>
      </c>
      <c r="AA21" s="108"/>
      <c r="AB21" s="113">
        <f t="shared" si="4"/>
        <v>0</v>
      </c>
      <c r="AC21" s="116">
        <f t="shared" si="5"/>
        <v>0</v>
      </c>
      <c r="AD21" s="116">
        <f t="shared" si="6"/>
        <v>0</v>
      </c>
      <c r="AE21" s="116">
        <f t="shared" si="7"/>
        <v>0</v>
      </c>
      <c r="AF21" s="116">
        <f t="shared" si="8"/>
        <v>0</v>
      </c>
      <c r="AG21" s="116"/>
      <c r="AH21" s="116">
        <f t="shared" si="9"/>
        <v>0</v>
      </c>
      <c r="AI21" s="116">
        <f t="shared" si="10"/>
        <v>0</v>
      </c>
      <c r="AJ21" s="116">
        <f t="shared" si="11"/>
        <v>0</v>
      </c>
      <c r="AK21" s="116">
        <f t="shared" si="12"/>
        <v>0</v>
      </c>
      <c r="AL21" s="89">
        <f t="shared" si="13"/>
        <v>0</v>
      </c>
      <c r="AM21" s="89">
        <f t="shared" si="14"/>
        <v>0</v>
      </c>
    </row>
    <row r="24" spans="1:39">
      <c r="C24" s="86" t="s">
        <v>90</v>
      </c>
      <c r="D24" s="86" t="s">
        <v>91</v>
      </c>
    </row>
    <row r="25" spans="1:39">
      <c r="C25" s="86" t="s">
        <v>92</v>
      </c>
      <c r="D25" s="86" t="s">
        <v>93</v>
      </c>
    </row>
    <row r="26" spans="1:39">
      <c r="C26" s="86" t="s">
        <v>94</v>
      </c>
      <c r="D26" s="86" t="s">
        <v>95</v>
      </c>
    </row>
  </sheetData>
  <mergeCells count="7">
    <mergeCell ref="F10:H10"/>
    <mergeCell ref="I10:K10"/>
    <mergeCell ref="F3:T3"/>
    <mergeCell ref="F5:T5"/>
    <mergeCell ref="F7:T7"/>
    <mergeCell ref="F8:T8"/>
    <mergeCell ref="N9:W9"/>
  </mergeCells>
  <dataValidations count="3">
    <dataValidation type="list" allowBlank="1" showInputMessage="1" showErrorMessage="1" sqref="N12:W20">
      <formula1>"0,150,155,160,165,170,175,180,185,190,195,200,205,210,215,220,225,230,235,240,245,250,255,260,265,270,275,280,285,290,295,300,310,320,330,340,350,360,370,380,390,400,410,420,430,440,450,460"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N21:W21">
      <formula1>"0,100,105,110,115,120,125,130,135,140,145,150,155,160,165,170,175,180,185,190,195,200,205,210,215,220,225,230,235,240,245,250,255,260,265,270,275,280,285,290,295,300,310,320,330,340,350,360,370,380,390,400,410,420,430,440,450,460"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Y12:Y21 AA12:AA21">
      <formula1>"0,100,200,300,400,500,600,700,800,900,1000,1100,1200,1300,1400,1500,1600,1700,1800,1900,2000"</formula1>
    </dataValidation>
  </dataValidations>
  <printOptions horizontalCentered="1"/>
  <pageMargins left="0.70826771653543308" right="0.70826771653543308" top="1.1417322834645669" bottom="0.90354330708661412" header="0.74803149606299213" footer="0.31535433070866137"/>
  <pageSetup paperSize="0" scale="120" fitToWidth="0" fitToHeight="0" orientation="landscape" horizontalDpi="0" verticalDpi="0" copies="0"/>
  <headerFooter alignWithMargins="0">
    <oddFooter xml:space="preserve">&amp;R
</oddFooter>
  </headerFooter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J77"/>
  <sheetViews>
    <sheetView workbookViewId="0"/>
  </sheetViews>
  <sheetFormatPr defaultRowHeight="14.25"/>
  <cols>
    <col min="1" max="1" width="4.625" style="128" customWidth="1"/>
    <col min="2" max="2" width="0.125" style="86" customWidth="1"/>
    <col min="3" max="3" width="28.375" style="86" customWidth="1"/>
    <col min="4" max="4" width="32.875" style="86" customWidth="1"/>
    <col min="5" max="5" width="9.375" style="86" customWidth="1"/>
    <col min="6" max="6" width="5.75" style="86" customWidth="1"/>
    <col min="7" max="7" width="6.5" style="86" customWidth="1"/>
    <col min="8" max="8" width="6.875" style="86" customWidth="1"/>
    <col min="9" max="9" width="9.125" style="86" customWidth="1"/>
    <col min="10" max="10" width="8.625" style="86" customWidth="1"/>
    <col min="11" max="11" width="9.375" style="86" customWidth="1"/>
    <col min="12" max="12" width="9.875" style="119" customWidth="1"/>
    <col min="13" max="13" width="7.875" style="86" customWidth="1"/>
    <col min="14" max="15" width="6.25" style="86" customWidth="1"/>
    <col min="16" max="16" width="7.5" style="86" customWidth="1"/>
    <col min="17" max="17" width="6.25" style="86" customWidth="1"/>
    <col min="18" max="18" width="8.125" style="86" customWidth="1"/>
    <col min="19" max="19" width="9" style="86" customWidth="1"/>
    <col min="20" max="20" width="7.75" style="86" customWidth="1"/>
    <col min="21" max="21" width="5.75" style="86" customWidth="1"/>
    <col min="22" max="22" width="4.25" style="86" customWidth="1"/>
    <col min="23" max="1024" width="5.875" style="86" customWidth="1"/>
  </cols>
  <sheetData>
    <row r="1" spans="1:22" s="84" customFormat="1" ht="12.75">
      <c r="A1" s="127"/>
    </row>
    <row r="2" spans="1:22" s="84" customFormat="1" ht="19.5" customHeight="1">
      <c r="A2" s="127"/>
      <c r="C2" s="205" t="str">
        <f>+Dati!I4</f>
        <v>" IX TROFEO SYRAKO SUB "</v>
      </c>
      <c r="D2" s="205"/>
      <c r="E2" s="205"/>
      <c r="F2" s="205"/>
      <c r="G2" s="205"/>
      <c r="H2" s="205"/>
      <c r="I2" s="205"/>
      <c r="J2" s="205"/>
      <c r="K2" s="205"/>
      <c r="L2" s="205"/>
      <c r="M2" s="83"/>
      <c r="N2" s="83"/>
      <c r="O2" s="83"/>
      <c r="P2" s="83"/>
      <c r="Q2" s="83"/>
      <c r="R2" s="83"/>
      <c r="S2" s="83"/>
      <c r="T2" s="83"/>
      <c r="U2" s="83"/>
      <c r="V2" s="83"/>
    </row>
    <row r="3" spans="1:22" s="84" customFormat="1" ht="15.75">
      <c r="A3" s="127"/>
      <c r="J3" s="83"/>
      <c r="K3" s="83"/>
      <c r="M3" s="83"/>
      <c r="N3" s="83"/>
      <c r="O3" s="83"/>
      <c r="P3" s="83"/>
      <c r="Q3" s="85"/>
      <c r="R3" s="83"/>
      <c r="S3" s="83"/>
      <c r="T3" s="83"/>
      <c r="U3" s="83"/>
      <c r="V3" s="83"/>
    </row>
    <row r="4" spans="1:22" s="84" customFormat="1" ht="15.75">
      <c r="A4" s="127"/>
      <c r="D4" s="202" t="s">
        <v>99</v>
      </c>
      <c r="E4" s="202"/>
      <c r="F4" s="202"/>
      <c r="G4" s="202"/>
      <c r="H4" s="202"/>
      <c r="I4" s="202"/>
      <c r="K4" s="83"/>
      <c r="M4" s="83"/>
      <c r="N4" s="83"/>
      <c r="O4" s="83"/>
      <c r="P4" s="83"/>
      <c r="Q4" s="83"/>
      <c r="R4" s="83"/>
      <c r="S4" s="83"/>
      <c r="T4" s="83"/>
      <c r="U4" s="83"/>
      <c r="V4" s="83"/>
    </row>
    <row r="5" spans="1:22" s="84" customFormat="1" ht="15.75">
      <c r="A5" s="127"/>
      <c r="D5" s="83"/>
      <c r="E5" s="83"/>
      <c r="F5" s="83"/>
      <c r="G5" s="83"/>
      <c r="H5" s="83"/>
      <c r="K5" s="83"/>
      <c r="M5" s="83"/>
      <c r="N5" s="83"/>
      <c r="O5" s="83"/>
      <c r="P5" s="83"/>
      <c r="Q5" s="83"/>
      <c r="R5" s="83"/>
      <c r="S5" s="83"/>
      <c r="T5" s="83"/>
      <c r="U5" s="83"/>
      <c r="V5" s="83"/>
    </row>
    <row r="6" spans="1:22" s="84" customFormat="1" ht="15.75">
      <c r="A6" s="127"/>
      <c r="D6" s="202" t="str">
        <f>+Dati!I6</f>
        <v>AUGUSTA (SR)</v>
      </c>
      <c r="E6" s="202"/>
      <c r="F6" s="202"/>
      <c r="G6" s="202"/>
      <c r="H6" s="202"/>
      <c r="I6" s="202"/>
      <c r="J6" s="202"/>
      <c r="K6" s="83"/>
      <c r="L6" s="119"/>
      <c r="M6" s="83"/>
      <c r="N6" s="83"/>
      <c r="O6" s="83"/>
      <c r="P6" s="83"/>
      <c r="Q6" s="83"/>
      <c r="R6" s="83"/>
      <c r="S6" s="83"/>
      <c r="T6" s="83"/>
      <c r="U6" s="83"/>
      <c r="V6" s="83"/>
    </row>
    <row r="7" spans="1:22" ht="15.75">
      <c r="D7" s="206">
        <f>+Dati!I8</f>
        <v>44989</v>
      </c>
      <c r="E7" s="206"/>
      <c r="F7" s="206"/>
      <c r="G7" s="206"/>
      <c r="H7" s="206"/>
      <c r="I7" s="206"/>
      <c r="J7" s="206"/>
      <c r="K7" s="83"/>
      <c r="L7" s="84"/>
      <c r="M7" s="83"/>
      <c r="N7" s="85"/>
      <c r="O7" s="85"/>
      <c r="P7" s="85"/>
      <c r="Q7" s="83"/>
      <c r="R7" s="85"/>
      <c r="S7" s="85"/>
      <c r="T7" s="85"/>
      <c r="U7" s="85"/>
      <c r="V7" s="85"/>
    </row>
    <row r="9" spans="1:22" s="132" customFormat="1" ht="37.5" customHeight="1">
      <c r="A9" s="129" t="s">
        <v>100</v>
      </c>
      <c r="B9" s="99"/>
      <c r="C9" s="99" t="s">
        <v>60</v>
      </c>
      <c r="D9" s="99" t="s">
        <v>61</v>
      </c>
      <c r="E9" s="99" t="s">
        <v>101</v>
      </c>
      <c r="F9" s="207" t="s">
        <v>102</v>
      </c>
      <c r="G9" s="207"/>
      <c r="H9" s="207"/>
      <c r="I9" s="99" t="s">
        <v>103</v>
      </c>
      <c r="J9" s="99" t="s">
        <v>104</v>
      </c>
      <c r="K9" s="130" t="s">
        <v>105</v>
      </c>
      <c r="L9" s="131" t="s">
        <v>106</v>
      </c>
      <c r="M9" s="130" t="s">
        <v>79</v>
      </c>
      <c r="P9" s="133"/>
    </row>
    <row r="10" spans="1:22" s="132" customFormat="1" ht="6" customHeight="1">
      <c r="A10" s="134"/>
      <c r="D10" s="135"/>
      <c r="L10" s="136"/>
      <c r="M10" s="104"/>
      <c r="P10" s="133"/>
    </row>
    <row r="11" spans="1:22" s="89" customFormat="1" ht="15.75">
      <c r="A11" s="137">
        <v>1</v>
      </c>
      <c r="B11" s="138"/>
      <c r="C11" t="s">
        <v>83</v>
      </c>
      <c r="D11" t="s">
        <v>84</v>
      </c>
      <c r="E11" s="139">
        <v>5</v>
      </c>
      <c r="F11" s="140">
        <v>2</v>
      </c>
      <c r="G11" s="140">
        <v>1</v>
      </c>
      <c r="H11" s="140">
        <v>44</v>
      </c>
      <c r="I11" s="141">
        <v>121</v>
      </c>
      <c r="J11" s="139"/>
      <c r="K11" s="112"/>
      <c r="L11" s="142">
        <v>5</v>
      </c>
      <c r="M11" s="117"/>
      <c r="O11" s="90"/>
      <c r="P11" s="143"/>
      <c r="Q11" s="90"/>
      <c r="R11" s="143"/>
    </row>
    <row r="12" spans="1:22" s="89" customFormat="1" ht="15.75">
      <c r="A12" s="137">
        <v>2</v>
      </c>
      <c r="B12" s="138"/>
      <c r="C12" s="107" t="s">
        <v>85</v>
      </c>
      <c r="D12" s="144" t="s">
        <v>41</v>
      </c>
      <c r="E12" s="139">
        <v>4</v>
      </c>
      <c r="F12" s="108">
        <v>2</v>
      </c>
      <c r="G12" s="108">
        <v>4</v>
      </c>
      <c r="H12" s="108">
        <v>30</v>
      </c>
      <c r="I12" s="141">
        <v>124</v>
      </c>
      <c r="J12" s="139"/>
      <c r="K12" s="112"/>
      <c r="L12" s="142">
        <v>4</v>
      </c>
      <c r="M12" s="117"/>
      <c r="N12" s="86"/>
      <c r="O12" s="90"/>
      <c r="P12" s="143"/>
      <c r="Q12" s="90"/>
      <c r="R12" s="143"/>
    </row>
    <row r="13" spans="1:22" s="89" customFormat="1" ht="15.75">
      <c r="A13" s="137">
        <v>3</v>
      </c>
      <c r="B13" s="138"/>
      <c r="C13" s="107" t="s">
        <v>81</v>
      </c>
      <c r="D13" s="144" t="s">
        <v>82</v>
      </c>
      <c r="E13" s="139">
        <v>4</v>
      </c>
      <c r="F13" s="108">
        <v>2</v>
      </c>
      <c r="G13" s="108">
        <v>18</v>
      </c>
      <c r="H13" s="108">
        <v>0</v>
      </c>
      <c r="I13" s="141">
        <v>138</v>
      </c>
      <c r="J13" s="139"/>
      <c r="K13" s="112"/>
      <c r="L13" s="142">
        <v>4</v>
      </c>
      <c r="M13" s="117"/>
      <c r="N13" s="86"/>
      <c r="O13" s="90"/>
      <c r="P13" s="143"/>
      <c r="Q13" s="90"/>
      <c r="R13" s="143"/>
      <c r="S13" s="86"/>
      <c r="U13" s="86"/>
      <c r="V13" s="86"/>
    </row>
    <row r="14" spans="1:22" s="89" customFormat="1" ht="15.75">
      <c r="A14" s="137">
        <v>4</v>
      </c>
      <c r="B14" s="138"/>
      <c r="C14" s="107" t="s">
        <v>46</v>
      </c>
      <c r="D14" s="144" t="s">
        <v>82</v>
      </c>
      <c r="E14" s="139">
        <v>3</v>
      </c>
      <c r="F14" s="140">
        <v>2</v>
      </c>
      <c r="G14" s="140">
        <v>17</v>
      </c>
      <c r="H14" s="140">
        <v>84</v>
      </c>
      <c r="I14" s="141">
        <v>138</v>
      </c>
      <c r="J14" s="139"/>
      <c r="K14" s="112"/>
      <c r="L14" s="142">
        <v>3</v>
      </c>
      <c r="M14" s="117"/>
      <c r="N14" s="86"/>
      <c r="O14" s="90"/>
      <c r="P14" s="143"/>
      <c r="Q14" s="90"/>
      <c r="R14" s="143"/>
      <c r="S14" s="86"/>
      <c r="U14" s="86"/>
      <c r="V14" s="86"/>
    </row>
    <row r="15" spans="1:22" s="89" customFormat="1" ht="15.75">
      <c r="A15" s="137">
        <v>5</v>
      </c>
      <c r="B15" s="138"/>
      <c r="C15" t="s">
        <v>49</v>
      </c>
      <c r="D15" t="s">
        <v>48</v>
      </c>
      <c r="E15" s="139">
        <v>3</v>
      </c>
      <c r="F15" s="108">
        <v>2</v>
      </c>
      <c r="G15" s="108">
        <v>23</v>
      </c>
      <c r="H15" s="108">
        <v>27</v>
      </c>
      <c r="I15" s="141">
        <v>143</v>
      </c>
      <c r="J15" s="139"/>
      <c r="K15" s="112"/>
      <c r="L15" s="142">
        <v>3</v>
      </c>
      <c r="M15" s="117"/>
      <c r="O15" s="90"/>
      <c r="P15" s="143"/>
      <c r="Q15" s="90"/>
      <c r="R15" s="143"/>
    </row>
    <row r="16" spans="1:22" s="89" customFormat="1" ht="15.75">
      <c r="A16" s="137">
        <v>6</v>
      </c>
      <c r="B16" s="138"/>
      <c r="C16" t="s">
        <v>51</v>
      </c>
      <c r="D16" t="s">
        <v>48</v>
      </c>
      <c r="E16" s="139">
        <v>5</v>
      </c>
      <c r="F16" s="108">
        <v>6</v>
      </c>
      <c r="G16" s="108">
        <v>17</v>
      </c>
      <c r="H16" s="108">
        <v>10</v>
      </c>
      <c r="I16" s="141">
        <v>257</v>
      </c>
      <c r="J16" s="139"/>
      <c r="K16" s="112"/>
      <c r="L16" s="142">
        <v>3</v>
      </c>
      <c r="M16" s="117"/>
      <c r="O16" s="90"/>
      <c r="P16" s="143"/>
      <c r="Q16" s="90"/>
      <c r="R16" s="143"/>
    </row>
    <row r="17" spans="1:22" s="89" customFormat="1" ht="15.75">
      <c r="A17" s="137">
        <v>7</v>
      </c>
      <c r="B17" s="138"/>
      <c r="C17" s="107" t="s">
        <v>55</v>
      </c>
      <c r="D17" s="144" t="s">
        <v>48</v>
      </c>
      <c r="E17" s="139">
        <v>3</v>
      </c>
      <c r="F17" s="108">
        <v>2</v>
      </c>
      <c r="G17" s="108">
        <v>19</v>
      </c>
      <c r="H17" s="108">
        <v>95</v>
      </c>
      <c r="I17" s="141">
        <v>139</v>
      </c>
      <c r="J17" s="139"/>
      <c r="K17" s="112"/>
      <c r="L17" s="142">
        <v>3</v>
      </c>
      <c r="M17" s="117"/>
      <c r="O17" s="90"/>
      <c r="P17" s="143"/>
      <c r="Q17" s="90"/>
      <c r="R17" s="143"/>
    </row>
    <row r="18" spans="1:22" s="89" customFormat="1" ht="15.75">
      <c r="A18" s="137">
        <v>8</v>
      </c>
      <c r="B18" s="138"/>
      <c r="C18" s="107" t="s">
        <v>43</v>
      </c>
      <c r="D18" s="144" t="s">
        <v>41</v>
      </c>
      <c r="E18" s="139">
        <v>2</v>
      </c>
      <c r="F18" s="140">
        <v>2</v>
      </c>
      <c r="G18" s="140">
        <v>13</v>
      </c>
      <c r="H18" s="140">
        <v>87</v>
      </c>
      <c r="I18" s="141">
        <v>134</v>
      </c>
      <c r="J18" s="139"/>
      <c r="K18" s="112"/>
      <c r="L18" s="142">
        <v>2</v>
      </c>
      <c r="M18" s="117"/>
      <c r="N18" s="86"/>
      <c r="O18" s="90"/>
      <c r="P18" s="143"/>
      <c r="Q18" s="90"/>
      <c r="R18" s="143"/>
    </row>
    <row r="19" spans="1:22" s="89" customFormat="1" ht="15.75">
      <c r="A19" s="137">
        <v>9</v>
      </c>
      <c r="B19" s="138"/>
      <c r="C19" t="s">
        <v>54</v>
      </c>
      <c r="D19" t="s">
        <v>80</v>
      </c>
      <c r="E19" s="139">
        <v>2</v>
      </c>
      <c r="F19" s="140">
        <v>2</v>
      </c>
      <c r="G19" s="140">
        <v>29</v>
      </c>
      <c r="H19" s="140">
        <v>50</v>
      </c>
      <c r="I19" s="141">
        <v>149</v>
      </c>
      <c r="J19" s="139"/>
      <c r="K19" s="112"/>
      <c r="L19" s="142">
        <v>2</v>
      </c>
      <c r="M19" s="117"/>
      <c r="O19" s="90"/>
      <c r="P19" s="143"/>
      <c r="Q19" s="90"/>
      <c r="R19" s="143"/>
    </row>
    <row r="20" spans="1:22" s="89" customFormat="1" ht="15.75">
      <c r="A20" s="137">
        <v>10</v>
      </c>
      <c r="B20" s="138"/>
      <c r="C20" t="s">
        <v>47</v>
      </c>
      <c r="D20" t="s">
        <v>48</v>
      </c>
      <c r="E20" s="139">
        <v>1</v>
      </c>
      <c r="F20" s="108">
        <v>2</v>
      </c>
      <c r="G20" s="108">
        <v>18</v>
      </c>
      <c r="H20" s="108">
        <v>40</v>
      </c>
      <c r="I20" s="141">
        <v>138</v>
      </c>
      <c r="J20" s="139"/>
      <c r="K20" s="112"/>
      <c r="L20" s="142">
        <v>1</v>
      </c>
      <c r="M20" s="117"/>
      <c r="N20" s="86"/>
      <c r="O20" s="90"/>
      <c r="P20" s="143"/>
      <c r="Q20" s="90"/>
      <c r="R20" s="143"/>
      <c r="S20" s="86"/>
      <c r="U20" s="86"/>
      <c r="V20" s="86"/>
    </row>
    <row r="21" spans="1:22" s="89" customFormat="1" ht="15.75">
      <c r="A21" s="137">
        <v>11</v>
      </c>
      <c r="B21" s="138"/>
      <c r="C21" s="107" t="s">
        <v>56</v>
      </c>
      <c r="D21" s="144" t="s">
        <v>48</v>
      </c>
      <c r="E21" s="139">
        <v>2</v>
      </c>
      <c r="F21" s="108">
        <v>3</v>
      </c>
      <c r="G21" s="108">
        <v>6</v>
      </c>
      <c r="H21" s="108">
        <v>71</v>
      </c>
      <c r="I21" s="141">
        <v>187</v>
      </c>
      <c r="J21" s="139"/>
      <c r="K21" s="112"/>
      <c r="L21" s="142">
        <v>1</v>
      </c>
      <c r="M21" s="117"/>
      <c r="O21" s="90"/>
      <c r="P21" s="143"/>
      <c r="Q21" s="90"/>
      <c r="R21" s="143"/>
    </row>
    <row r="22" spans="1:22" ht="15.75">
      <c r="A22" s="137">
        <v>4</v>
      </c>
      <c r="B22" s="138"/>
      <c r="C22" s="107"/>
      <c r="D22" s="144"/>
      <c r="E22" s="139"/>
      <c r="F22" s="108"/>
      <c r="G22" s="108"/>
      <c r="H22" s="108"/>
      <c r="I22" s="141"/>
      <c r="J22" s="139"/>
      <c r="K22" s="112"/>
      <c r="L22" s="142"/>
      <c r="M22" s="117"/>
      <c r="N22" s="89"/>
      <c r="O22" s="90"/>
      <c r="P22" s="143"/>
      <c r="Q22" s="90"/>
      <c r="R22" s="143"/>
      <c r="S22" s="89"/>
      <c r="T22" s="89"/>
      <c r="U22" s="89"/>
      <c r="V22" s="89"/>
    </row>
    <row r="23" spans="1:22" ht="15.75">
      <c r="A23" s="137">
        <v>10</v>
      </c>
      <c r="B23" s="138"/>
      <c r="C23" s="107"/>
      <c r="D23" s="144"/>
      <c r="E23" s="139"/>
      <c r="F23" s="140"/>
      <c r="G23" s="140"/>
      <c r="H23" s="140"/>
      <c r="I23" s="141"/>
      <c r="J23" s="139"/>
      <c r="K23" s="112"/>
      <c r="L23" s="142"/>
      <c r="M23" s="117"/>
      <c r="N23" s="89"/>
      <c r="O23" s="90"/>
      <c r="P23" s="143"/>
      <c r="Q23" s="90"/>
      <c r="R23" s="143"/>
      <c r="S23" s="89"/>
      <c r="T23" s="89"/>
      <c r="U23" s="89"/>
      <c r="V23" s="89"/>
    </row>
    <row r="24" spans="1:22" ht="15.75">
      <c r="A24" s="137">
        <v>15</v>
      </c>
      <c r="B24" s="138"/>
      <c r="C24" s="107"/>
      <c r="D24" s="144"/>
      <c r="E24" s="139"/>
      <c r="F24" s="108"/>
      <c r="G24" s="108"/>
      <c r="H24" s="108"/>
      <c r="I24" s="141"/>
      <c r="J24" s="139"/>
      <c r="K24" s="112"/>
      <c r="L24" s="142"/>
      <c r="M24" s="117"/>
      <c r="O24" s="90"/>
      <c r="P24" s="143"/>
      <c r="Q24" s="90"/>
      <c r="R24" s="143"/>
      <c r="T24" s="89"/>
    </row>
    <row r="25" spans="1:22" ht="15.75">
      <c r="A25" s="137">
        <v>17</v>
      </c>
      <c r="B25" s="138"/>
      <c r="C25" s="107"/>
      <c r="D25" s="144"/>
      <c r="E25" s="139"/>
      <c r="F25" s="108"/>
      <c r="G25" s="108"/>
      <c r="H25" s="108"/>
      <c r="I25" s="141"/>
      <c r="J25" s="139"/>
      <c r="K25" s="112"/>
      <c r="L25" s="142"/>
      <c r="M25" s="117"/>
      <c r="O25" s="90"/>
      <c r="P25" s="143"/>
      <c r="Q25" s="90"/>
      <c r="R25" s="143"/>
      <c r="S25" s="89"/>
      <c r="T25" s="89"/>
      <c r="U25" s="89"/>
      <c r="V25" s="89"/>
    </row>
    <row r="26" spans="1:22" ht="15.75">
      <c r="A26" s="137">
        <v>2</v>
      </c>
      <c r="B26" s="138"/>
      <c r="C26" s="107"/>
      <c r="D26" s="144"/>
      <c r="E26" s="139"/>
      <c r="F26" s="140"/>
      <c r="G26" s="140"/>
      <c r="H26" s="140"/>
      <c r="I26" s="141"/>
      <c r="J26" s="139"/>
      <c r="K26" s="112"/>
      <c r="L26" s="142"/>
      <c r="M26" s="117"/>
      <c r="N26" s="89"/>
      <c r="O26" s="90"/>
      <c r="P26" s="143"/>
      <c r="Q26" s="90"/>
      <c r="R26" s="143"/>
      <c r="S26" s="89"/>
      <c r="T26" s="89"/>
      <c r="U26" s="89"/>
      <c r="V26" s="89"/>
    </row>
    <row r="27" spans="1:22" s="89" customFormat="1" ht="19.899999999999999" customHeight="1">
      <c r="A27" s="137">
        <v>20</v>
      </c>
      <c r="B27" s="138"/>
      <c r="C27" s="107"/>
      <c r="D27" s="144"/>
      <c r="E27" s="139"/>
      <c r="F27" s="108"/>
      <c r="G27" s="108"/>
      <c r="H27" s="108"/>
      <c r="I27" s="141"/>
      <c r="J27" s="139"/>
      <c r="K27" s="112"/>
      <c r="L27" s="142"/>
      <c r="M27" s="117"/>
      <c r="N27" s="86"/>
      <c r="O27" s="90"/>
      <c r="P27" s="143"/>
      <c r="Q27" s="90"/>
      <c r="R27" s="143"/>
    </row>
    <row r="28" spans="1:22" s="89" customFormat="1" ht="19.899999999999999" customHeight="1">
      <c r="A28" s="137">
        <v>6</v>
      </c>
      <c r="B28" s="138"/>
      <c r="C28" s="107"/>
      <c r="D28" s="144"/>
      <c r="E28" s="139"/>
      <c r="F28" s="108"/>
      <c r="G28" s="108"/>
      <c r="H28" s="108"/>
      <c r="I28" s="141"/>
      <c r="J28" s="139"/>
      <c r="K28" s="112"/>
      <c r="L28" s="142"/>
      <c r="M28" s="117"/>
      <c r="O28" s="90"/>
      <c r="P28" s="143"/>
      <c r="Q28" s="90"/>
      <c r="R28" s="143"/>
    </row>
    <row r="29" spans="1:22" s="89" customFormat="1" ht="19.899999999999999" customHeight="1">
      <c r="A29" s="137">
        <v>8</v>
      </c>
      <c r="B29" s="138"/>
      <c r="C29"/>
      <c r="D29"/>
      <c r="E29" s="139"/>
      <c r="F29" s="108"/>
      <c r="G29" s="108"/>
      <c r="H29" s="108"/>
      <c r="I29" s="141"/>
      <c r="J29" s="139"/>
      <c r="K29" s="112"/>
      <c r="L29" s="142"/>
      <c r="M29" s="117"/>
      <c r="O29" s="90"/>
      <c r="P29" s="143"/>
      <c r="Q29" s="90"/>
      <c r="R29" s="143"/>
    </row>
    <row r="30" spans="1:22" s="89" customFormat="1" ht="19.899999999999999" customHeight="1">
      <c r="A30" s="137">
        <v>12</v>
      </c>
      <c r="B30" s="138"/>
      <c r="C30" s="107"/>
      <c r="D30" s="144"/>
      <c r="E30" s="139"/>
      <c r="F30" s="108"/>
      <c r="G30" s="108"/>
      <c r="H30" s="108"/>
      <c r="I30" s="141"/>
      <c r="J30" s="139"/>
      <c r="K30" s="112"/>
      <c r="L30" s="142"/>
      <c r="M30" s="117"/>
      <c r="N30" s="86"/>
      <c r="O30" s="90"/>
      <c r="P30" s="143"/>
      <c r="Q30" s="90"/>
      <c r="R30" s="143"/>
      <c r="S30" s="86"/>
      <c r="U30" s="86"/>
      <c r="V30" s="86"/>
    </row>
    <row r="31" spans="1:22" s="89" customFormat="1" ht="19.899999999999999" customHeight="1">
      <c r="A31" s="137">
        <v>19</v>
      </c>
      <c r="B31" s="138"/>
      <c r="C31" s="107"/>
      <c r="D31" s="144"/>
      <c r="E31" s="139"/>
      <c r="F31" s="140"/>
      <c r="G31" s="140"/>
      <c r="H31" s="140"/>
      <c r="I31" s="141"/>
      <c r="J31" s="139"/>
      <c r="K31" s="112"/>
      <c r="L31" s="142"/>
      <c r="M31" s="117"/>
      <c r="N31" s="86"/>
      <c r="O31" s="90"/>
      <c r="P31" s="143"/>
      <c r="Q31" s="90"/>
      <c r="R31" s="143"/>
    </row>
    <row r="32" spans="1:22" s="89" customFormat="1" ht="19.899999999999999" customHeight="1">
      <c r="A32" s="137">
        <v>22</v>
      </c>
      <c r="B32" s="138"/>
      <c r="C32" s="107"/>
      <c r="D32" s="144"/>
      <c r="E32" s="139"/>
      <c r="F32" s="140"/>
      <c r="G32" s="140"/>
      <c r="H32" s="140"/>
      <c r="I32" s="141">
        <f t="shared" ref="I32:I50" si="0">+T32</f>
        <v>0</v>
      </c>
      <c r="J32" s="139"/>
      <c r="K32" s="112">
        <f t="shared" ref="K32:K50" si="1">+I32+J32</f>
        <v>0</v>
      </c>
      <c r="L32" s="142">
        <f t="shared" ref="L32:L49" si="2">IF(O32&gt;15000,IF(O32&gt;19500,E32-2,E32-1),E32)</f>
        <v>0</v>
      </c>
      <c r="M32" s="117"/>
      <c r="O32" s="90">
        <f t="shared" ref="O32:O50" si="3">+F32*6000+G32*100+H32+J32*100</f>
        <v>0</v>
      </c>
      <c r="P32" s="143">
        <f t="shared" ref="P32:P50" si="4">+O32*0.1</f>
        <v>0</v>
      </c>
      <c r="Q32" s="90">
        <f t="shared" ref="Q32:Q50" si="5">+O32+J32*100</f>
        <v>0</v>
      </c>
      <c r="R32" s="143">
        <f t="shared" ref="R32:R50" si="6">+Q32*0.1</f>
        <v>0</v>
      </c>
      <c r="T32" s="89">
        <f t="shared" ref="T32:T50" si="7">+F32*60+G32+H32*0.01</f>
        <v>0</v>
      </c>
      <c r="U32" s="89">
        <f t="shared" ref="U32:U50" si="8">+F32*60+G32</f>
        <v>0</v>
      </c>
      <c r="V32" s="89">
        <f t="shared" ref="V32:V50" si="9">+IF(T32&gt;U32,U32+1,T32)</f>
        <v>0</v>
      </c>
    </row>
    <row r="33" spans="1:22" s="89" customFormat="1" ht="19.899999999999999" customHeight="1">
      <c r="A33" s="137">
        <v>23</v>
      </c>
      <c r="B33" s="138"/>
      <c r="C33" s="107"/>
      <c r="D33" s="144"/>
      <c r="E33" s="139"/>
      <c r="F33" s="108"/>
      <c r="G33" s="108"/>
      <c r="H33" s="108"/>
      <c r="I33" s="141">
        <f t="shared" si="0"/>
        <v>0</v>
      </c>
      <c r="J33" s="139"/>
      <c r="K33" s="112">
        <f t="shared" si="1"/>
        <v>0</v>
      </c>
      <c r="L33" s="142">
        <f t="shared" si="2"/>
        <v>0</v>
      </c>
      <c r="M33" s="117"/>
      <c r="O33" s="90">
        <f t="shared" si="3"/>
        <v>0</v>
      </c>
      <c r="P33" s="143">
        <f t="shared" si="4"/>
        <v>0</v>
      </c>
      <c r="Q33" s="90">
        <f t="shared" si="5"/>
        <v>0</v>
      </c>
      <c r="R33" s="143">
        <f t="shared" si="6"/>
        <v>0</v>
      </c>
      <c r="T33" s="89">
        <f t="shared" si="7"/>
        <v>0</v>
      </c>
      <c r="U33" s="89">
        <f t="shared" si="8"/>
        <v>0</v>
      </c>
      <c r="V33" s="89">
        <f t="shared" si="9"/>
        <v>0</v>
      </c>
    </row>
    <row r="34" spans="1:22" s="89" customFormat="1" ht="19.899999999999999" customHeight="1">
      <c r="A34" s="137">
        <v>24</v>
      </c>
      <c r="B34" s="138"/>
      <c r="C34" s="107"/>
      <c r="D34" s="144"/>
      <c r="E34" s="139"/>
      <c r="F34" s="108"/>
      <c r="G34" s="108"/>
      <c r="H34" s="108"/>
      <c r="I34" s="141">
        <f t="shared" si="0"/>
        <v>0</v>
      </c>
      <c r="J34" s="139"/>
      <c r="K34" s="112">
        <f t="shared" si="1"/>
        <v>0</v>
      </c>
      <c r="L34" s="142">
        <f t="shared" si="2"/>
        <v>0</v>
      </c>
      <c r="M34" s="117"/>
      <c r="O34" s="90">
        <f t="shared" si="3"/>
        <v>0</v>
      </c>
      <c r="P34" s="143">
        <f t="shared" si="4"/>
        <v>0</v>
      </c>
      <c r="Q34" s="90">
        <f t="shared" si="5"/>
        <v>0</v>
      </c>
      <c r="R34" s="143">
        <f t="shared" si="6"/>
        <v>0</v>
      </c>
      <c r="T34" s="89">
        <f t="shared" si="7"/>
        <v>0</v>
      </c>
      <c r="U34" s="89">
        <f t="shared" si="8"/>
        <v>0</v>
      </c>
      <c r="V34" s="89">
        <f t="shared" si="9"/>
        <v>0</v>
      </c>
    </row>
    <row r="35" spans="1:22" s="89" customFormat="1" ht="19.899999999999999" customHeight="1">
      <c r="A35" s="137">
        <v>25</v>
      </c>
      <c r="B35" s="138"/>
      <c r="C35" s="107"/>
      <c r="D35" s="144"/>
      <c r="E35" s="139"/>
      <c r="F35" s="108"/>
      <c r="G35" s="108"/>
      <c r="H35" s="108"/>
      <c r="I35" s="141">
        <f t="shared" si="0"/>
        <v>0</v>
      </c>
      <c r="J35" s="139"/>
      <c r="K35" s="112">
        <f t="shared" si="1"/>
        <v>0</v>
      </c>
      <c r="L35" s="142">
        <f t="shared" si="2"/>
        <v>0</v>
      </c>
      <c r="M35" s="117"/>
      <c r="O35" s="90">
        <f t="shared" si="3"/>
        <v>0</v>
      </c>
      <c r="P35" s="143">
        <f t="shared" si="4"/>
        <v>0</v>
      </c>
      <c r="Q35" s="90">
        <f t="shared" si="5"/>
        <v>0</v>
      </c>
      <c r="R35" s="143">
        <f t="shared" si="6"/>
        <v>0</v>
      </c>
      <c r="T35" s="89">
        <f t="shared" si="7"/>
        <v>0</v>
      </c>
      <c r="U35" s="89">
        <f t="shared" si="8"/>
        <v>0</v>
      </c>
      <c r="V35" s="89">
        <f t="shared" si="9"/>
        <v>0</v>
      </c>
    </row>
    <row r="36" spans="1:22" s="89" customFormat="1" ht="19.899999999999999" customHeight="1">
      <c r="A36" s="137">
        <v>26</v>
      </c>
      <c r="B36" s="138"/>
      <c r="C36" s="107"/>
      <c r="D36" s="144"/>
      <c r="E36" s="139"/>
      <c r="F36" s="108"/>
      <c r="G36" s="108"/>
      <c r="H36" s="108"/>
      <c r="I36" s="141">
        <f t="shared" si="0"/>
        <v>0</v>
      </c>
      <c r="J36" s="139"/>
      <c r="K36" s="112">
        <f t="shared" si="1"/>
        <v>0</v>
      </c>
      <c r="L36" s="142">
        <f t="shared" si="2"/>
        <v>0</v>
      </c>
      <c r="M36" s="117"/>
      <c r="O36" s="90">
        <f t="shared" si="3"/>
        <v>0</v>
      </c>
      <c r="P36" s="143">
        <f t="shared" si="4"/>
        <v>0</v>
      </c>
      <c r="Q36" s="90">
        <f t="shared" si="5"/>
        <v>0</v>
      </c>
      <c r="R36" s="143">
        <f t="shared" si="6"/>
        <v>0</v>
      </c>
      <c r="T36" s="89">
        <f t="shared" si="7"/>
        <v>0</v>
      </c>
      <c r="U36" s="89">
        <f t="shared" si="8"/>
        <v>0</v>
      </c>
      <c r="V36" s="89">
        <f t="shared" si="9"/>
        <v>0</v>
      </c>
    </row>
    <row r="37" spans="1:22" s="89" customFormat="1" ht="19.899999999999999" customHeight="1">
      <c r="A37" s="137">
        <v>27</v>
      </c>
      <c r="B37" s="138"/>
      <c r="C37" s="107"/>
      <c r="D37" s="144"/>
      <c r="E37" s="139"/>
      <c r="F37" s="108"/>
      <c r="G37" s="108"/>
      <c r="H37" s="108"/>
      <c r="I37" s="141">
        <f t="shared" si="0"/>
        <v>0</v>
      </c>
      <c r="J37" s="139"/>
      <c r="K37" s="112">
        <f t="shared" si="1"/>
        <v>0</v>
      </c>
      <c r="L37" s="142">
        <f t="shared" si="2"/>
        <v>0</v>
      </c>
      <c r="M37" s="117"/>
      <c r="O37" s="90">
        <f t="shared" si="3"/>
        <v>0</v>
      </c>
      <c r="P37" s="143">
        <f t="shared" si="4"/>
        <v>0</v>
      </c>
      <c r="Q37" s="90">
        <f t="shared" si="5"/>
        <v>0</v>
      </c>
      <c r="R37" s="143">
        <f t="shared" si="6"/>
        <v>0</v>
      </c>
      <c r="T37" s="89">
        <f t="shared" si="7"/>
        <v>0</v>
      </c>
      <c r="U37" s="89">
        <f t="shared" si="8"/>
        <v>0</v>
      </c>
      <c r="V37" s="89">
        <f t="shared" si="9"/>
        <v>0</v>
      </c>
    </row>
    <row r="38" spans="1:22" s="89" customFormat="1" ht="19.899999999999999" customHeight="1">
      <c r="A38" s="137">
        <v>28</v>
      </c>
      <c r="B38" s="138"/>
      <c r="C38" s="107"/>
      <c r="D38" s="144"/>
      <c r="E38" s="139"/>
      <c r="F38" s="108"/>
      <c r="G38" s="108"/>
      <c r="H38" s="108"/>
      <c r="I38" s="141">
        <f t="shared" si="0"/>
        <v>0</v>
      </c>
      <c r="J38" s="139"/>
      <c r="K38" s="112">
        <f t="shared" si="1"/>
        <v>0</v>
      </c>
      <c r="L38" s="142">
        <f t="shared" si="2"/>
        <v>0</v>
      </c>
      <c r="M38" s="117"/>
      <c r="O38" s="90">
        <f t="shared" si="3"/>
        <v>0</v>
      </c>
      <c r="P38" s="143">
        <f t="shared" si="4"/>
        <v>0</v>
      </c>
      <c r="Q38" s="90">
        <f t="shared" si="5"/>
        <v>0</v>
      </c>
      <c r="R38" s="143">
        <f t="shared" si="6"/>
        <v>0</v>
      </c>
      <c r="T38" s="89">
        <f t="shared" si="7"/>
        <v>0</v>
      </c>
      <c r="U38" s="89">
        <f t="shared" si="8"/>
        <v>0</v>
      </c>
      <c r="V38" s="89">
        <f t="shared" si="9"/>
        <v>0</v>
      </c>
    </row>
    <row r="39" spans="1:22" s="89" customFormat="1" ht="19.899999999999999" customHeight="1">
      <c r="A39" s="137">
        <v>29</v>
      </c>
      <c r="B39" s="138"/>
      <c r="C39" s="107"/>
      <c r="D39" s="144"/>
      <c r="E39" s="139"/>
      <c r="F39" s="108"/>
      <c r="G39" s="108"/>
      <c r="H39" s="108"/>
      <c r="I39" s="141">
        <f t="shared" si="0"/>
        <v>0</v>
      </c>
      <c r="J39" s="139"/>
      <c r="K39" s="112">
        <f t="shared" si="1"/>
        <v>0</v>
      </c>
      <c r="L39" s="142">
        <f t="shared" si="2"/>
        <v>0</v>
      </c>
      <c r="M39" s="117"/>
      <c r="O39" s="90">
        <f t="shared" si="3"/>
        <v>0</v>
      </c>
      <c r="P39" s="143">
        <f t="shared" si="4"/>
        <v>0</v>
      </c>
      <c r="Q39" s="90">
        <f t="shared" si="5"/>
        <v>0</v>
      </c>
      <c r="R39" s="143">
        <f t="shared" si="6"/>
        <v>0</v>
      </c>
      <c r="T39" s="89">
        <f t="shared" si="7"/>
        <v>0</v>
      </c>
      <c r="U39" s="89">
        <f t="shared" si="8"/>
        <v>0</v>
      </c>
      <c r="V39" s="89">
        <f t="shared" si="9"/>
        <v>0</v>
      </c>
    </row>
    <row r="40" spans="1:22" s="89" customFormat="1" ht="19.899999999999999" customHeight="1">
      <c r="A40" s="137">
        <v>30</v>
      </c>
      <c r="B40" s="138"/>
      <c r="C40" s="107"/>
      <c r="D40" s="144"/>
      <c r="E40" s="139"/>
      <c r="F40" s="108"/>
      <c r="G40" s="108"/>
      <c r="H40" s="108"/>
      <c r="I40" s="141">
        <f t="shared" si="0"/>
        <v>0</v>
      </c>
      <c r="J40" s="139"/>
      <c r="K40" s="112">
        <f t="shared" si="1"/>
        <v>0</v>
      </c>
      <c r="L40" s="142">
        <f t="shared" si="2"/>
        <v>0</v>
      </c>
      <c r="M40" s="117"/>
      <c r="O40" s="90">
        <f t="shared" si="3"/>
        <v>0</v>
      </c>
      <c r="P40" s="143">
        <f t="shared" si="4"/>
        <v>0</v>
      </c>
      <c r="Q40" s="90">
        <f t="shared" si="5"/>
        <v>0</v>
      </c>
      <c r="R40" s="143">
        <f t="shared" si="6"/>
        <v>0</v>
      </c>
      <c r="T40" s="89">
        <f t="shared" si="7"/>
        <v>0</v>
      </c>
      <c r="U40" s="89">
        <f t="shared" si="8"/>
        <v>0</v>
      </c>
      <c r="V40" s="89">
        <f t="shared" si="9"/>
        <v>0</v>
      </c>
    </row>
    <row r="41" spans="1:22" s="89" customFormat="1" ht="19.899999999999999" customHeight="1">
      <c r="A41" s="137">
        <v>31</v>
      </c>
      <c r="B41" s="138"/>
      <c r="C41" s="107"/>
      <c r="D41" s="144"/>
      <c r="E41" s="139"/>
      <c r="F41" s="108"/>
      <c r="G41" s="108"/>
      <c r="H41" s="108"/>
      <c r="I41" s="141">
        <f t="shared" si="0"/>
        <v>0</v>
      </c>
      <c r="J41" s="139"/>
      <c r="K41" s="112">
        <f t="shared" si="1"/>
        <v>0</v>
      </c>
      <c r="L41" s="142">
        <f t="shared" si="2"/>
        <v>0</v>
      </c>
      <c r="M41" s="117"/>
      <c r="O41" s="90">
        <f t="shared" si="3"/>
        <v>0</v>
      </c>
      <c r="P41" s="143">
        <f t="shared" si="4"/>
        <v>0</v>
      </c>
      <c r="Q41" s="90">
        <f t="shared" si="5"/>
        <v>0</v>
      </c>
      <c r="R41" s="143">
        <f t="shared" si="6"/>
        <v>0</v>
      </c>
      <c r="T41" s="89">
        <f t="shared" si="7"/>
        <v>0</v>
      </c>
      <c r="U41" s="89">
        <f t="shared" si="8"/>
        <v>0</v>
      </c>
      <c r="V41" s="89">
        <f t="shared" si="9"/>
        <v>0</v>
      </c>
    </row>
    <row r="42" spans="1:22" s="89" customFormat="1" ht="19.899999999999999" customHeight="1">
      <c r="A42" s="137">
        <v>32</v>
      </c>
      <c r="B42" s="138"/>
      <c r="C42" s="107"/>
      <c r="D42" s="144"/>
      <c r="E42" s="139"/>
      <c r="F42" s="108"/>
      <c r="G42" s="108"/>
      <c r="H42" s="108"/>
      <c r="I42" s="141">
        <f t="shared" si="0"/>
        <v>0</v>
      </c>
      <c r="J42" s="139"/>
      <c r="K42" s="112">
        <f t="shared" si="1"/>
        <v>0</v>
      </c>
      <c r="L42" s="142">
        <f t="shared" si="2"/>
        <v>0</v>
      </c>
      <c r="M42" s="117"/>
      <c r="O42" s="90">
        <f t="shared" si="3"/>
        <v>0</v>
      </c>
      <c r="P42" s="143">
        <f t="shared" si="4"/>
        <v>0</v>
      </c>
      <c r="Q42" s="90">
        <f t="shared" si="5"/>
        <v>0</v>
      </c>
      <c r="R42" s="143">
        <f t="shared" si="6"/>
        <v>0</v>
      </c>
      <c r="T42" s="89">
        <f t="shared" si="7"/>
        <v>0</v>
      </c>
      <c r="U42" s="89">
        <f t="shared" si="8"/>
        <v>0</v>
      </c>
      <c r="V42" s="89">
        <f t="shared" si="9"/>
        <v>0</v>
      </c>
    </row>
    <row r="43" spans="1:22" s="89" customFormat="1" ht="19.899999999999999" customHeight="1">
      <c r="A43" s="137">
        <v>33</v>
      </c>
      <c r="B43" s="138"/>
      <c r="C43" s="107"/>
      <c r="D43" s="144"/>
      <c r="E43" s="139"/>
      <c r="F43" s="108"/>
      <c r="G43" s="108"/>
      <c r="H43" s="108"/>
      <c r="I43" s="141">
        <f t="shared" si="0"/>
        <v>0</v>
      </c>
      <c r="J43" s="139"/>
      <c r="K43" s="112">
        <f t="shared" si="1"/>
        <v>0</v>
      </c>
      <c r="L43" s="142">
        <f t="shared" si="2"/>
        <v>0</v>
      </c>
      <c r="M43" s="117"/>
      <c r="O43" s="90">
        <f t="shared" si="3"/>
        <v>0</v>
      </c>
      <c r="P43" s="143">
        <f t="shared" si="4"/>
        <v>0</v>
      </c>
      <c r="Q43" s="90">
        <f t="shared" si="5"/>
        <v>0</v>
      </c>
      <c r="R43" s="143">
        <f t="shared" si="6"/>
        <v>0</v>
      </c>
      <c r="T43" s="89">
        <f t="shared" si="7"/>
        <v>0</v>
      </c>
      <c r="U43" s="89">
        <f t="shared" si="8"/>
        <v>0</v>
      </c>
      <c r="V43" s="89">
        <f t="shared" si="9"/>
        <v>0</v>
      </c>
    </row>
    <row r="44" spans="1:22" s="89" customFormat="1" ht="19.899999999999999" customHeight="1">
      <c r="A44" s="137">
        <v>34</v>
      </c>
      <c r="B44" s="138"/>
      <c r="C44" s="107"/>
      <c r="D44" s="144"/>
      <c r="E44" s="139"/>
      <c r="F44" s="108"/>
      <c r="G44" s="108"/>
      <c r="H44" s="108"/>
      <c r="I44" s="141">
        <f t="shared" si="0"/>
        <v>0</v>
      </c>
      <c r="J44" s="139"/>
      <c r="K44" s="112">
        <f t="shared" si="1"/>
        <v>0</v>
      </c>
      <c r="L44" s="142">
        <f t="shared" si="2"/>
        <v>0</v>
      </c>
      <c r="M44" s="117"/>
      <c r="O44" s="90">
        <f t="shared" si="3"/>
        <v>0</v>
      </c>
      <c r="P44" s="143">
        <f t="shared" si="4"/>
        <v>0</v>
      </c>
      <c r="Q44" s="90">
        <f t="shared" si="5"/>
        <v>0</v>
      </c>
      <c r="R44" s="143">
        <f t="shared" si="6"/>
        <v>0</v>
      </c>
      <c r="T44" s="89">
        <f t="shared" si="7"/>
        <v>0</v>
      </c>
      <c r="U44" s="89">
        <f t="shared" si="8"/>
        <v>0</v>
      </c>
      <c r="V44" s="89">
        <f t="shared" si="9"/>
        <v>0</v>
      </c>
    </row>
    <row r="45" spans="1:22" s="89" customFormat="1" ht="19.899999999999999" customHeight="1">
      <c r="A45" s="137">
        <v>35</v>
      </c>
      <c r="B45" s="138"/>
      <c r="C45" s="107"/>
      <c r="D45" s="144"/>
      <c r="E45" s="139"/>
      <c r="F45" s="108"/>
      <c r="G45" s="108"/>
      <c r="H45" s="108"/>
      <c r="I45" s="141">
        <f t="shared" si="0"/>
        <v>0</v>
      </c>
      <c r="J45" s="139"/>
      <c r="K45" s="112">
        <f t="shared" si="1"/>
        <v>0</v>
      </c>
      <c r="L45" s="142">
        <f t="shared" si="2"/>
        <v>0</v>
      </c>
      <c r="M45" s="117"/>
      <c r="O45" s="90">
        <f t="shared" si="3"/>
        <v>0</v>
      </c>
      <c r="P45" s="143">
        <f t="shared" si="4"/>
        <v>0</v>
      </c>
      <c r="Q45" s="90">
        <f t="shared" si="5"/>
        <v>0</v>
      </c>
      <c r="R45" s="143">
        <f t="shared" si="6"/>
        <v>0</v>
      </c>
      <c r="T45" s="89">
        <f t="shared" si="7"/>
        <v>0</v>
      </c>
      <c r="U45" s="89">
        <f t="shared" si="8"/>
        <v>0</v>
      </c>
      <c r="V45" s="89">
        <f t="shared" si="9"/>
        <v>0</v>
      </c>
    </row>
    <row r="46" spans="1:22" s="89" customFormat="1" ht="19.899999999999999" customHeight="1">
      <c r="A46" s="137">
        <v>36</v>
      </c>
      <c r="B46" s="138"/>
      <c r="C46" s="107"/>
      <c r="D46" s="144"/>
      <c r="E46" s="139"/>
      <c r="F46" s="108"/>
      <c r="G46" s="108"/>
      <c r="H46" s="108"/>
      <c r="I46" s="141">
        <f t="shared" si="0"/>
        <v>0</v>
      </c>
      <c r="J46" s="139"/>
      <c r="K46" s="112">
        <f t="shared" si="1"/>
        <v>0</v>
      </c>
      <c r="L46" s="142">
        <f t="shared" si="2"/>
        <v>0</v>
      </c>
      <c r="M46" s="117"/>
      <c r="O46" s="90">
        <f t="shared" si="3"/>
        <v>0</v>
      </c>
      <c r="P46" s="143">
        <f t="shared" si="4"/>
        <v>0</v>
      </c>
      <c r="Q46" s="90">
        <f t="shared" si="5"/>
        <v>0</v>
      </c>
      <c r="R46" s="143">
        <f t="shared" si="6"/>
        <v>0</v>
      </c>
      <c r="T46" s="89">
        <f t="shared" si="7"/>
        <v>0</v>
      </c>
      <c r="U46" s="89">
        <f t="shared" si="8"/>
        <v>0</v>
      </c>
      <c r="V46" s="89">
        <f t="shared" si="9"/>
        <v>0</v>
      </c>
    </row>
    <row r="47" spans="1:22" s="89" customFormat="1" ht="19.899999999999999" customHeight="1">
      <c r="A47" s="137">
        <v>37</v>
      </c>
      <c r="B47" s="138"/>
      <c r="C47" s="107"/>
      <c r="D47" s="144"/>
      <c r="E47" s="139"/>
      <c r="F47" s="108"/>
      <c r="G47" s="108"/>
      <c r="H47" s="108"/>
      <c r="I47" s="141">
        <f t="shared" si="0"/>
        <v>0</v>
      </c>
      <c r="J47" s="139"/>
      <c r="K47" s="112">
        <f t="shared" si="1"/>
        <v>0</v>
      </c>
      <c r="L47" s="142">
        <f t="shared" si="2"/>
        <v>0</v>
      </c>
      <c r="M47" s="117"/>
      <c r="O47" s="90">
        <f t="shared" si="3"/>
        <v>0</v>
      </c>
      <c r="P47" s="143">
        <f t="shared" si="4"/>
        <v>0</v>
      </c>
      <c r="Q47" s="90">
        <f t="shared" si="5"/>
        <v>0</v>
      </c>
      <c r="R47" s="143">
        <f t="shared" si="6"/>
        <v>0</v>
      </c>
      <c r="T47" s="89">
        <f t="shared" si="7"/>
        <v>0</v>
      </c>
      <c r="U47" s="89">
        <f t="shared" si="8"/>
        <v>0</v>
      </c>
      <c r="V47" s="89">
        <f t="shared" si="9"/>
        <v>0</v>
      </c>
    </row>
    <row r="48" spans="1:22" s="89" customFormat="1" ht="19.899999999999999" customHeight="1">
      <c r="A48" s="137">
        <v>38</v>
      </c>
      <c r="B48" s="138"/>
      <c r="C48" s="107"/>
      <c r="D48" s="144"/>
      <c r="E48" s="139"/>
      <c r="F48" s="108"/>
      <c r="G48" s="108"/>
      <c r="H48" s="108"/>
      <c r="I48" s="141">
        <f t="shared" si="0"/>
        <v>0</v>
      </c>
      <c r="J48" s="139"/>
      <c r="K48" s="112">
        <f t="shared" si="1"/>
        <v>0</v>
      </c>
      <c r="L48" s="142">
        <f t="shared" si="2"/>
        <v>0</v>
      </c>
      <c r="M48" s="117"/>
      <c r="O48" s="90">
        <f t="shared" si="3"/>
        <v>0</v>
      </c>
      <c r="P48" s="143">
        <f t="shared" si="4"/>
        <v>0</v>
      </c>
      <c r="Q48" s="90">
        <f t="shared" si="5"/>
        <v>0</v>
      </c>
      <c r="R48" s="143">
        <f t="shared" si="6"/>
        <v>0</v>
      </c>
      <c r="T48" s="89">
        <f t="shared" si="7"/>
        <v>0</v>
      </c>
      <c r="U48" s="89">
        <f t="shared" si="8"/>
        <v>0</v>
      </c>
      <c r="V48" s="89">
        <f t="shared" si="9"/>
        <v>0</v>
      </c>
    </row>
    <row r="49" spans="1:22" s="89" customFormat="1" ht="19.899999999999999" customHeight="1">
      <c r="A49" s="137">
        <v>39</v>
      </c>
      <c r="B49" s="138"/>
      <c r="C49" s="107"/>
      <c r="D49" s="144"/>
      <c r="E49" s="139"/>
      <c r="F49" s="108"/>
      <c r="G49" s="108"/>
      <c r="H49" s="108"/>
      <c r="I49" s="141">
        <f t="shared" si="0"/>
        <v>0</v>
      </c>
      <c r="J49" s="139"/>
      <c r="K49" s="112">
        <f t="shared" si="1"/>
        <v>0</v>
      </c>
      <c r="L49" s="142">
        <f t="shared" si="2"/>
        <v>0</v>
      </c>
      <c r="M49" s="117"/>
      <c r="O49" s="90">
        <f t="shared" si="3"/>
        <v>0</v>
      </c>
      <c r="P49" s="143">
        <f t="shared" si="4"/>
        <v>0</v>
      </c>
      <c r="Q49" s="90">
        <f t="shared" si="5"/>
        <v>0</v>
      </c>
      <c r="R49" s="143">
        <f t="shared" si="6"/>
        <v>0</v>
      </c>
      <c r="T49" s="89">
        <f t="shared" si="7"/>
        <v>0</v>
      </c>
      <c r="U49" s="89">
        <f t="shared" si="8"/>
        <v>0</v>
      </c>
      <c r="V49" s="89">
        <f t="shared" si="9"/>
        <v>0</v>
      </c>
    </row>
    <row r="50" spans="1:22" s="89" customFormat="1" ht="19.899999999999999" customHeight="1">
      <c r="A50" s="137">
        <v>40</v>
      </c>
      <c r="B50" s="138"/>
      <c r="C50" s="107"/>
      <c r="D50" s="144"/>
      <c r="E50" s="139"/>
      <c r="F50" s="108"/>
      <c r="G50" s="108"/>
      <c r="H50" s="108"/>
      <c r="I50" s="141">
        <f t="shared" si="0"/>
        <v>0</v>
      </c>
      <c r="J50" s="139"/>
      <c r="K50" s="112">
        <f t="shared" si="1"/>
        <v>0</v>
      </c>
      <c r="L50" s="142"/>
      <c r="M50" s="117"/>
      <c r="O50" s="90">
        <f t="shared" si="3"/>
        <v>0</v>
      </c>
      <c r="P50" s="143">
        <f t="shared" si="4"/>
        <v>0</v>
      </c>
      <c r="Q50" s="90">
        <f t="shared" si="5"/>
        <v>0</v>
      </c>
      <c r="R50" s="143">
        <f t="shared" si="6"/>
        <v>0</v>
      </c>
      <c r="T50" s="89">
        <f t="shared" si="7"/>
        <v>0</v>
      </c>
      <c r="U50" s="89">
        <f t="shared" si="8"/>
        <v>0</v>
      </c>
      <c r="V50" s="89">
        <f t="shared" si="9"/>
        <v>0</v>
      </c>
    </row>
    <row r="51" spans="1:22" s="89" customFormat="1" ht="20.100000000000001" customHeight="1">
      <c r="A51" s="145"/>
      <c r="B51" s="88"/>
      <c r="L51" s="121"/>
    </row>
    <row r="52" spans="1:22" s="89" customFormat="1" ht="20.100000000000001" customHeight="1">
      <c r="A52" s="145"/>
      <c r="B52" s="88"/>
      <c r="L52" s="121"/>
    </row>
    <row r="53" spans="1:22" s="89" customFormat="1" ht="20.100000000000001" customHeight="1">
      <c r="A53" s="145"/>
      <c r="B53" s="88"/>
      <c r="C53" s="89" t="s">
        <v>90</v>
      </c>
      <c r="D53" s="89" t="s">
        <v>91</v>
      </c>
      <c r="L53" s="121"/>
    </row>
    <row r="54" spans="1:22" s="89" customFormat="1" ht="20.100000000000001" customHeight="1">
      <c r="A54" s="145"/>
      <c r="B54" s="88"/>
      <c r="C54" s="89" t="s">
        <v>92</v>
      </c>
      <c r="D54" s="89" t="s">
        <v>93</v>
      </c>
      <c r="L54" s="121"/>
    </row>
    <row r="55" spans="1:22" s="89" customFormat="1" ht="20.100000000000001" customHeight="1">
      <c r="A55" s="145"/>
      <c r="B55" s="88"/>
      <c r="C55" s="89" t="s">
        <v>94</v>
      </c>
      <c r="D55" s="89" t="s">
        <v>95</v>
      </c>
      <c r="L55" s="121"/>
    </row>
    <row r="56" spans="1:22" s="89" customFormat="1" ht="20.100000000000001" customHeight="1">
      <c r="A56" s="145"/>
      <c r="B56" s="88"/>
      <c r="L56" s="121"/>
    </row>
    <row r="57" spans="1:22" s="89" customFormat="1" ht="20.100000000000001" customHeight="1">
      <c r="A57" s="145"/>
      <c r="B57" s="88"/>
      <c r="L57" s="121"/>
    </row>
    <row r="58" spans="1:22" s="89" customFormat="1" ht="20.100000000000001" customHeight="1">
      <c r="A58" s="145"/>
      <c r="B58" s="88"/>
      <c r="L58" s="121"/>
    </row>
    <row r="59" spans="1:22" s="89" customFormat="1">
      <c r="A59" s="145"/>
      <c r="B59" s="88"/>
      <c r="L59" s="121"/>
    </row>
    <row r="60" spans="1:22" s="89" customFormat="1">
      <c r="A60" s="145"/>
      <c r="B60" s="88"/>
      <c r="L60" s="121"/>
    </row>
    <row r="61" spans="1:22" s="89" customFormat="1">
      <c r="A61" s="145"/>
      <c r="B61" s="88"/>
      <c r="L61" s="121"/>
    </row>
    <row r="62" spans="1:22" s="89" customFormat="1">
      <c r="A62" s="145"/>
      <c r="B62" s="88"/>
      <c r="L62" s="121"/>
    </row>
    <row r="63" spans="1:22" s="89" customFormat="1">
      <c r="A63" s="145"/>
      <c r="B63" s="88"/>
      <c r="L63" s="121"/>
    </row>
    <row r="64" spans="1:22" s="89" customFormat="1">
      <c r="A64" s="145"/>
      <c r="B64" s="88"/>
      <c r="L64" s="121"/>
    </row>
    <row r="65" spans="1:12" s="89" customFormat="1">
      <c r="A65" s="145"/>
      <c r="B65" s="88"/>
      <c r="L65" s="121"/>
    </row>
    <row r="66" spans="1:12" s="89" customFormat="1">
      <c r="A66" s="145"/>
      <c r="B66" s="88"/>
      <c r="L66" s="121"/>
    </row>
    <row r="67" spans="1:12" s="89" customFormat="1">
      <c r="A67" s="145"/>
      <c r="B67" s="88"/>
      <c r="L67" s="121"/>
    </row>
    <row r="68" spans="1:12" s="89" customFormat="1">
      <c r="A68" s="145"/>
      <c r="B68" s="88"/>
      <c r="L68" s="121"/>
    </row>
    <row r="69" spans="1:12" s="89" customFormat="1">
      <c r="A69" s="145"/>
      <c r="B69" s="88"/>
      <c r="L69" s="121"/>
    </row>
    <row r="70" spans="1:12" s="89" customFormat="1">
      <c r="A70" s="145"/>
      <c r="B70" s="88"/>
      <c r="L70" s="121"/>
    </row>
    <row r="71" spans="1:12" s="89" customFormat="1">
      <c r="A71" s="145"/>
      <c r="B71" s="88"/>
      <c r="L71" s="121"/>
    </row>
    <row r="72" spans="1:12" s="89" customFormat="1">
      <c r="A72" s="145"/>
      <c r="B72" s="88"/>
      <c r="L72" s="121"/>
    </row>
    <row r="73" spans="1:12" s="89" customFormat="1">
      <c r="A73" s="145"/>
      <c r="B73" s="88"/>
      <c r="L73" s="121"/>
    </row>
    <row r="74" spans="1:12" s="89" customFormat="1">
      <c r="A74" s="145"/>
      <c r="B74" s="88"/>
      <c r="L74" s="121"/>
    </row>
    <row r="75" spans="1:12" s="89" customFormat="1">
      <c r="A75" s="145"/>
      <c r="B75" s="88"/>
      <c r="L75" s="121"/>
    </row>
    <row r="76" spans="1:12" s="89" customFormat="1">
      <c r="A76" s="145"/>
      <c r="B76" s="88"/>
      <c r="L76" s="121"/>
    </row>
    <row r="77" spans="1:12" s="89" customFormat="1">
      <c r="A77" s="145"/>
      <c r="B77" s="88"/>
      <c r="L77" s="121"/>
    </row>
  </sheetData>
  <mergeCells count="5">
    <mergeCell ref="C2:L2"/>
    <mergeCell ref="D4:I4"/>
    <mergeCell ref="D6:J6"/>
    <mergeCell ref="D7:J7"/>
    <mergeCell ref="F9:H9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landscape" horizontalDpi="0" verticalDpi="0" copies="0"/>
  <headerFooter alignWithMargins="0"/>
  <drawing r:id="rId1"/>
  <legacy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J92"/>
  <sheetViews>
    <sheetView workbookViewId="0"/>
  </sheetViews>
  <sheetFormatPr defaultRowHeight="14.25"/>
  <cols>
    <col min="1" max="1" width="4.625" style="86" customWidth="1"/>
    <col min="2" max="2" width="2.375" style="86" customWidth="1"/>
    <col min="3" max="3" width="30" style="86" customWidth="1"/>
    <col min="4" max="4" width="30.875" style="86" customWidth="1"/>
    <col min="5" max="5" width="8.25" style="86" customWidth="1"/>
    <col min="6" max="6" width="6.25" style="86" customWidth="1"/>
    <col min="7" max="7" width="5.875" style="86" customWidth="1"/>
    <col min="8" max="8" width="5.75" style="86" customWidth="1"/>
    <col min="9" max="9" width="9.125" style="86" customWidth="1"/>
    <col min="10" max="10" width="8.25" style="86" customWidth="1"/>
    <col min="11" max="11" width="9" style="86" customWidth="1"/>
    <col min="12" max="12" width="7.5" style="86" customWidth="1"/>
    <col min="13" max="13" width="8.75" style="86" customWidth="1"/>
    <col min="14" max="14" width="9.875" style="86" customWidth="1"/>
    <col min="15" max="15" width="16" style="86" customWidth="1"/>
    <col min="16" max="16" width="18.25" style="86" customWidth="1"/>
    <col min="17" max="17" width="11.375" style="86" customWidth="1"/>
    <col min="18" max="18" width="23" style="86" customWidth="1"/>
    <col min="19" max="19" width="14.25" style="86" customWidth="1"/>
    <col min="20" max="20" width="0.125" style="86" customWidth="1"/>
    <col min="21" max="21" width="12.375" style="86" customWidth="1"/>
    <col min="22" max="1024" width="5.875" style="86" customWidth="1"/>
  </cols>
  <sheetData>
    <row r="1" spans="1:23" s="84" customFormat="1" ht="12.75"/>
    <row r="2" spans="1:23" s="84" customFormat="1" ht="17.25" customHeight="1">
      <c r="D2" s="205" t="str">
        <f>+Dati!I4</f>
        <v>" IX TROFEO SYRAKO SUB "</v>
      </c>
      <c r="E2" s="205"/>
      <c r="F2" s="205"/>
      <c r="G2" s="205"/>
      <c r="H2" s="205"/>
      <c r="I2" s="205"/>
      <c r="J2" s="205"/>
      <c r="K2" s="205"/>
      <c r="N2" s="83"/>
      <c r="O2" s="83"/>
      <c r="P2" s="83"/>
      <c r="Q2" s="83"/>
      <c r="R2" s="83"/>
      <c r="S2" s="83"/>
      <c r="T2" s="83"/>
      <c r="U2" s="83"/>
      <c r="V2" s="83"/>
      <c r="W2" s="83"/>
    </row>
    <row r="3" spans="1:23" s="84" customFormat="1" ht="15.75">
      <c r="J3" s="83"/>
      <c r="K3" s="83"/>
      <c r="L3" s="83"/>
      <c r="M3" s="83"/>
      <c r="N3" s="83"/>
      <c r="O3" s="83"/>
      <c r="P3" s="85"/>
      <c r="Q3" s="83"/>
      <c r="R3" s="83"/>
      <c r="S3" s="83"/>
      <c r="T3" s="83"/>
      <c r="U3" s="83"/>
      <c r="V3" s="83"/>
      <c r="W3" s="83"/>
    </row>
    <row r="4" spans="1:23" s="84" customFormat="1" ht="15.75">
      <c r="D4" s="208" t="s">
        <v>107</v>
      </c>
      <c r="E4" s="208"/>
      <c r="F4" s="208"/>
      <c r="G4" s="208"/>
      <c r="H4" s="208"/>
      <c r="I4" s="208"/>
      <c r="J4" s="208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</row>
    <row r="5" spans="1:23" s="84" customFormat="1" ht="15.75">
      <c r="D5" s="202" t="str">
        <f>+Dati!I6</f>
        <v>AUGUSTA (SR)</v>
      </c>
      <c r="E5" s="202"/>
      <c r="F5" s="202"/>
      <c r="G5" s="202"/>
      <c r="H5" s="202"/>
      <c r="I5" s="202"/>
      <c r="J5" s="202"/>
      <c r="K5" s="83"/>
      <c r="L5" s="85"/>
      <c r="M5" s="85"/>
      <c r="N5" s="83"/>
      <c r="O5" s="83"/>
      <c r="P5" s="83"/>
      <c r="Q5" s="83"/>
      <c r="R5" s="83"/>
      <c r="S5" s="83"/>
      <c r="T5" s="83"/>
      <c r="U5" s="83"/>
      <c r="V5" s="83"/>
      <c r="W5" s="83"/>
    </row>
    <row r="6" spans="1:23" ht="15.75">
      <c r="D6" s="206">
        <f>+Dati!I8</f>
        <v>44989</v>
      </c>
      <c r="E6" s="206"/>
      <c r="F6" s="206"/>
      <c r="G6" s="206"/>
      <c r="H6" s="206"/>
      <c r="I6" s="206"/>
      <c r="J6" s="206"/>
      <c r="K6" s="83"/>
      <c r="L6" s="83"/>
      <c r="M6" s="83"/>
      <c r="N6" s="85"/>
      <c r="O6" s="85"/>
      <c r="P6" s="83"/>
      <c r="Q6" s="85"/>
      <c r="R6" s="85"/>
      <c r="S6" s="85"/>
      <c r="T6" s="85"/>
      <c r="U6" s="85"/>
      <c r="V6" s="85"/>
      <c r="W6" s="85"/>
    </row>
    <row r="8" spans="1:23" s="132" customFormat="1" ht="40.5" customHeight="1">
      <c r="A8" s="99" t="s">
        <v>100</v>
      </c>
      <c r="B8" s="99"/>
      <c r="C8" s="99" t="s">
        <v>60</v>
      </c>
      <c r="D8" s="99" t="s">
        <v>61</v>
      </c>
      <c r="E8" s="99" t="s">
        <v>108</v>
      </c>
      <c r="F8" s="207" t="s">
        <v>102</v>
      </c>
      <c r="G8" s="207"/>
      <c r="H8" s="207"/>
      <c r="I8" s="99" t="s">
        <v>103</v>
      </c>
      <c r="J8" s="99" t="s">
        <v>104</v>
      </c>
      <c r="K8" s="130" t="s">
        <v>109</v>
      </c>
      <c r="L8" s="99" t="s">
        <v>106</v>
      </c>
      <c r="M8" s="130" t="s">
        <v>79</v>
      </c>
      <c r="O8" s="133"/>
    </row>
    <row r="9" spans="1:23" s="132" customFormat="1" ht="7.5" customHeight="1">
      <c r="D9" s="135"/>
      <c r="M9" s="104"/>
      <c r="O9" s="133"/>
    </row>
    <row r="10" spans="1:23" s="89" customFormat="1" ht="15.75">
      <c r="A10" s="138">
        <v>3</v>
      </c>
      <c r="B10" s="106"/>
      <c r="C10" s="107"/>
      <c r="D10" s="123"/>
      <c r="E10" s="139"/>
      <c r="F10" s="108"/>
      <c r="G10" s="108"/>
      <c r="H10" s="108"/>
      <c r="I10" s="141"/>
      <c r="J10" s="139"/>
      <c r="K10" s="112"/>
      <c r="L10" s="142"/>
      <c r="M10" s="117"/>
      <c r="N10" s="90"/>
      <c r="O10" s="143"/>
      <c r="P10" s="90"/>
      <c r="Q10" s="143"/>
      <c r="R10" s="143"/>
      <c r="S10" s="143"/>
    </row>
    <row r="11" spans="1:23" s="89" customFormat="1" ht="15.75">
      <c r="A11" s="138">
        <v>1</v>
      </c>
      <c r="B11" s="106"/>
      <c r="C11" s="125"/>
      <c r="D11" s="125"/>
      <c r="E11" s="139"/>
      <c r="F11" s="140"/>
      <c r="G11" s="140"/>
      <c r="H11" s="140"/>
      <c r="I11" s="141"/>
      <c r="J11" s="139"/>
      <c r="K11" s="112"/>
      <c r="L11" s="142"/>
      <c r="M11" s="117"/>
      <c r="N11" s="90"/>
      <c r="O11" s="143"/>
      <c r="P11" s="90"/>
      <c r="Q11" s="143"/>
      <c r="R11" s="143"/>
      <c r="S11" s="143"/>
    </row>
    <row r="12" spans="1:23" s="89" customFormat="1" ht="15.75">
      <c r="A12" s="138">
        <v>2</v>
      </c>
      <c r="B12" s="106"/>
      <c r="C12" s="107"/>
      <c r="D12" s="123"/>
      <c r="E12" s="139"/>
      <c r="F12" s="108"/>
      <c r="G12" s="108"/>
      <c r="H12" s="108"/>
      <c r="I12" s="141"/>
      <c r="J12" s="139"/>
      <c r="K12" s="112"/>
      <c r="L12" s="142"/>
      <c r="M12" s="117"/>
      <c r="N12" s="90"/>
      <c r="O12" s="143"/>
      <c r="P12" s="90"/>
      <c r="Q12" s="143"/>
      <c r="R12" s="143"/>
      <c r="S12" s="143"/>
    </row>
    <row r="13" spans="1:23" s="89" customFormat="1" ht="15.75">
      <c r="A13" s="138">
        <v>4</v>
      </c>
      <c r="B13" s="106"/>
      <c r="C13" s="125"/>
      <c r="D13" s="125"/>
      <c r="E13" s="139"/>
      <c r="F13" s="108"/>
      <c r="G13" s="108"/>
      <c r="H13" s="108"/>
      <c r="I13" s="141">
        <f t="shared" ref="I13:I19" si="0">+S13</f>
        <v>0</v>
      </c>
      <c r="J13" s="139"/>
      <c r="K13" s="112">
        <f t="shared" ref="K13:K19" si="1">+I13+J13</f>
        <v>0</v>
      </c>
      <c r="L13" s="142">
        <f t="shared" ref="L13:L19" si="2">IF(N13&gt;15000,IF(N13&gt;19500,E13-2,E13-1),E13)</f>
        <v>0</v>
      </c>
      <c r="M13" s="117"/>
      <c r="N13" s="90">
        <f t="shared" ref="N13:N19" si="3">+F13*6000+G13*100+H13+J13*100</f>
        <v>0</v>
      </c>
      <c r="O13" s="143">
        <f t="shared" ref="O13:O19" si="4">+N13*0.1</f>
        <v>0</v>
      </c>
      <c r="P13" s="90">
        <f t="shared" ref="P13:P19" si="5">+N13+J13*100</f>
        <v>0</v>
      </c>
      <c r="Q13" s="143">
        <f t="shared" ref="Q13:Q19" si="6">+P13*0.1</f>
        <v>0</v>
      </c>
      <c r="R13" s="143"/>
      <c r="S13" s="143">
        <f t="shared" ref="S13:S19" si="7">+F13*60+G13+H13*0.01</f>
        <v>0</v>
      </c>
      <c r="T13" s="89">
        <f t="shared" ref="T13:T19" si="8">+F13*60+G13</f>
        <v>0</v>
      </c>
      <c r="U13" s="89">
        <f t="shared" ref="U13:U19" si="9">+IF(S13&gt;T13,T13+1,S13)</f>
        <v>0</v>
      </c>
    </row>
    <row r="14" spans="1:23" s="89" customFormat="1" ht="15.75">
      <c r="A14" s="138">
        <v>5</v>
      </c>
      <c r="B14" s="106"/>
      <c r="C14" s="107"/>
      <c r="D14" s="123"/>
      <c r="E14" s="139"/>
      <c r="F14" s="108"/>
      <c r="G14" s="108"/>
      <c r="H14" s="108"/>
      <c r="I14" s="141">
        <f t="shared" si="0"/>
        <v>0</v>
      </c>
      <c r="J14" s="139"/>
      <c r="K14" s="112">
        <f t="shared" si="1"/>
        <v>0</v>
      </c>
      <c r="L14" s="142">
        <f t="shared" si="2"/>
        <v>0</v>
      </c>
      <c r="M14" s="117"/>
      <c r="N14" s="90">
        <f t="shared" si="3"/>
        <v>0</v>
      </c>
      <c r="O14" s="143">
        <f t="shared" si="4"/>
        <v>0</v>
      </c>
      <c r="P14" s="90">
        <f t="shared" si="5"/>
        <v>0</v>
      </c>
      <c r="Q14" s="143">
        <f t="shared" si="6"/>
        <v>0</v>
      </c>
      <c r="R14" s="143"/>
      <c r="S14" s="143">
        <f t="shared" si="7"/>
        <v>0</v>
      </c>
      <c r="T14" s="89">
        <f t="shared" si="8"/>
        <v>0</v>
      </c>
      <c r="U14" s="89">
        <f t="shared" si="9"/>
        <v>0</v>
      </c>
    </row>
    <row r="15" spans="1:23" s="89" customFormat="1" ht="15.75">
      <c r="A15" s="138">
        <v>6</v>
      </c>
      <c r="B15" s="106"/>
      <c r="C15" s="125"/>
      <c r="D15" s="125"/>
      <c r="E15" s="139"/>
      <c r="F15" s="108"/>
      <c r="G15" s="108"/>
      <c r="H15" s="108"/>
      <c r="I15" s="141">
        <f t="shared" si="0"/>
        <v>0</v>
      </c>
      <c r="J15" s="139"/>
      <c r="K15" s="112">
        <f t="shared" si="1"/>
        <v>0</v>
      </c>
      <c r="L15" s="142">
        <f t="shared" si="2"/>
        <v>0</v>
      </c>
      <c r="M15" s="117"/>
      <c r="N15" s="90">
        <f t="shared" si="3"/>
        <v>0</v>
      </c>
      <c r="O15" s="143">
        <f t="shared" si="4"/>
        <v>0</v>
      </c>
      <c r="P15" s="90">
        <f t="shared" si="5"/>
        <v>0</v>
      </c>
      <c r="Q15" s="143">
        <f t="shared" si="6"/>
        <v>0</v>
      </c>
      <c r="R15" s="143"/>
      <c r="S15" s="143">
        <f t="shared" si="7"/>
        <v>0</v>
      </c>
      <c r="T15" s="89">
        <f t="shared" si="8"/>
        <v>0</v>
      </c>
      <c r="U15" s="89">
        <f t="shared" si="9"/>
        <v>0</v>
      </c>
    </row>
    <row r="16" spans="1:23" s="89" customFormat="1" ht="15.75">
      <c r="A16" s="138">
        <v>7</v>
      </c>
      <c r="B16" s="106"/>
      <c r="C16" s="107"/>
      <c r="D16" s="123"/>
      <c r="E16" s="139"/>
      <c r="F16" s="108"/>
      <c r="G16" s="108"/>
      <c r="H16" s="108"/>
      <c r="I16" s="141">
        <f t="shared" si="0"/>
        <v>0</v>
      </c>
      <c r="J16" s="139"/>
      <c r="K16" s="112">
        <f t="shared" si="1"/>
        <v>0</v>
      </c>
      <c r="L16" s="142">
        <f t="shared" si="2"/>
        <v>0</v>
      </c>
      <c r="M16" s="117"/>
      <c r="N16" s="90">
        <f t="shared" si="3"/>
        <v>0</v>
      </c>
      <c r="O16" s="143">
        <f t="shared" si="4"/>
        <v>0</v>
      </c>
      <c r="P16" s="90">
        <f t="shared" si="5"/>
        <v>0</v>
      </c>
      <c r="Q16" s="143">
        <f t="shared" si="6"/>
        <v>0</v>
      </c>
      <c r="R16" s="143"/>
      <c r="S16" s="143">
        <f t="shared" si="7"/>
        <v>0</v>
      </c>
      <c r="T16" s="89">
        <f t="shared" si="8"/>
        <v>0</v>
      </c>
      <c r="U16" s="89">
        <f t="shared" si="9"/>
        <v>0</v>
      </c>
    </row>
    <row r="17" spans="1:21" s="89" customFormat="1" ht="15.75">
      <c r="A17" s="138">
        <v>8</v>
      </c>
      <c r="B17" s="106"/>
      <c r="C17" s="107"/>
      <c r="D17" s="123"/>
      <c r="E17" s="139"/>
      <c r="F17" s="108"/>
      <c r="G17" s="108"/>
      <c r="H17" s="108"/>
      <c r="I17" s="141">
        <f t="shared" si="0"/>
        <v>0</v>
      </c>
      <c r="J17" s="139"/>
      <c r="K17" s="112">
        <f t="shared" si="1"/>
        <v>0</v>
      </c>
      <c r="L17" s="142">
        <f t="shared" si="2"/>
        <v>0</v>
      </c>
      <c r="M17" s="117"/>
      <c r="N17" s="90">
        <f t="shared" si="3"/>
        <v>0</v>
      </c>
      <c r="O17" s="143">
        <f t="shared" si="4"/>
        <v>0</v>
      </c>
      <c r="P17" s="90">
        <f t="shared" si="5"/>
        <v>0</v>
      </c>
      <c r="Q17" s="143">
        <f t="shared" si="6"/>
        <v>0</v>
      </c>
      <c r="R17" s="143"/>
      <c r="S17" s="143">
        <f t="shared" si="7"/>
        <v>0</v>
      </c>
      <c r="T17" s="89">
        <f t="shared" si="8"/>
        <v>0</v>
      </c>
      <c r="U17" s="89">
        <f t="shared" si="9"/>
        <v>0</v>
      </c>
    </row>
    <row r="18" spans="1:21" s="89" customFormat="1" ht="15.75">
      <c r="A18" s="138">
        <v>9</v>
      </c>
      <c r="B18" s="106"/>
      <c r="C18" s="126"/>
      <c r="D18" s="125"/>
      <c r="E18" s="139"/>
      <c r="F18" s="108"/>
      <c r="G18" s="108"/>
      <c r="H18" s="108"/>
      <c r="I18" s="141">
        <f t="shared" si="0"/>
        <v>0</v>
      </c>
      <c r="J18" s="139"/>
      <c r="K18" s="112">
        <f t="shared" si="1"/>
        <v>0</v>
      </c>
      <c r="L18" s="142">
        <f t="shared" si="2"/>
        <v>0</v>
      </c>
      <c r="M18" s="117"/>
      <c r="N18" s="90">
        <f t="shared" si="3"/>
        <v>0</v>
      </c>
      <c r="O18" s="143">
        <f t="shared" si="4"/>
        <v>0</v>
      </c>
      <c r="P18" s="90">
        <f t="shared" si="5"/>
        <v>0</v>
      </c>
      <c r="Q18" s="143">
        <f t="shared" si="6"/>
        <v>0</v>
      </c>
      <c r="R18" s="143"/>
      <c r="S18" s="143">
        <f t="shared" si="7"/>
        <v>0</v>
      </c>
      <c r="T18" s="89">
        <f t="shared" si="8"/>
        <v>0</v>
      </c>
      <c r="U18" s="89">
        <f t="shared" si="9"/>
        <v>0</v>
      </c>
    </row>
    <row r="19" spans="1:21" s="89" customFormat="1" ht="15.75">
      <c r="A19" s="138">
        <v>10</v>
      </c>
      <c r="B19" s="106"/>
      <c r="C19" s="125"/>
      <c r="D19" s="125"/>
      <c r="E19" s="139"/>
      <c r="F19" s="108"/>
      <c r="G19" s="108"/>
      <c r="H19" s="146"/>
      <c r="I19" s="141">
        <f t="shared" si="0"/>
        <v>0</v>
      </c>
      <c r="J19" s="139"/>
      <c r="K19" s="112">
        <f t="shared" si="1"/>
        <v>0</v>
      </c>
      <c r="L19" s="142">
        <f t="shared" si="2"/>
        <v>0</v>
      </c>
      <c r="M19" s="117"/>
      <c r="N19" s="90">
        <f t="shared" si="3"/>
        <v>0</v>
      </c>
      <c r="O19" s="143">
        <f t="shared" si="4"/>
        <v>0</v>
      </c>
      <c r="P19" s="90">
        <f t="shared" si="5"/>
        <v>0</v>
      </c>
      <c r="Q19" s="143">
        <f t="shared" si="6"/>
        <v>0</v>
      </c>
      <c r="R19" s="143"/>
      <c r="S19" s="143">
        <f t="shared" si="7"/>
        <v>0</v>
      </c>
      <c r="T19" s="89">
        <f t="shared" si="8"/>
        <v>0</v>
      </c>
      <c r="U19" s="89">
        <f t="shared" si="9"/>
        <v>0</v>
      </c>
    </row>
    <row r="20" spans="1:21" s="89" customFormat="1" ht="19.899999999999999" customHeight="1">
      <c r="A20" s="106"/>
      <c r="B20" s="106"/>
      <c r="C20" s="147"/>
      <c r="D20" s="148"/>
      <c r="F20" s="90"/>
      <c r="G20" s="143"/>
      <c r="H20" s="143"/>
      <c r="I20" s="149"/>
      <c r="K20" s="143"/>
      <c r="L20" s="106"/>
      <c r="M20" s="106"/>
    </row>
    <row r="21" spans="1:21" s="89" customFormat="1" ht="19.899999999999999" customHeight="1">
      <c r="A21" s="88"/>
      <c r="B21" s="88"/>
      <c r="C21" s="89" t="s">
        <v>90</v>
      </c>
      <c r="D21" s="89" t="s">
        <v>91</v>
      </c>
    </row>
    <row r="22" spans="1:21" s="89" customFormat="1" ht="19.899999999999999" customHeight="1">
      <c r="A22" s="88"/>
      <c r="B22" s="88"/>
      <c r="C22" s="88" t="s">
        <v>92</v>
      </c>
      <c r="D22" s="150" t="s">
        <v>93</v>
      </c>
    </row>
    <row r="23" spans="1:21" s="89" customFormat="1" ht="19.899999999999999" customHeight="1">
      <c r="A23" s="88"/>
      <c r="B23" s="88"/>
      <c r="C23" s="89" t="s">
        <v>94</v>
      </c>
      <c r="D23" s="88" t="s">
        <v>95</v>
      </c>
    </row>
    <row r="24" spans="1:21" s="89" customFormat="1" ht="19.899999999999999" customHeight="1">
      <c r="A24" s="88"/>
      <c r="B24" s="88"/>
      <c r="C24" s="88"/>
      <c r="D24" s="88"/>
    </row>
    <row r="25" spans="1:21" s="89" customFormat="1" ht="19.899999999999999" customHeight="1">
      <c r="A25" s="88"/>
      <c r="B25" s="88"/>
    </row>
    <row r="26" spans="1:21" s="89" customFormat="1" ht="19.899999999999999" customHeight="1">
      <c r="A26" s="88"/>
      <c r="B26" s="88"/>
    </row>
    <row r="27" spans="1:21" s="89" customFormat="1" ht="19.899999999999999" customHeight="1">
      <c r="A27" s="88"/>
      <c r="B27" s="88"/>
    </row>
    <row r="28" spans="1:21" s="89" customFormat="1">
      <c r="A28" s="88"/>
      <c r="B28" s="88"/>
    </row>
    <row r="29" spans="1:21" s="89" customFormat="1">
      <c r="A29" s="88"/>
      <c r="B29" s="88"/>
    </row>
    <row r="30" spans="1:21" s="89" customFormat="1">
      <c r="A30" s="88"/>
      <c r="B30" s="88"/>
    </row>
    <row r="31" spans="1:21" s="89" customFormat="1">
      <c r="A31" s="88"/>
      <c r="B31" s="88"/>
    </row>
    <row r="32" spans="1:21" s="89" customFormat="1">
      <c r="A32" s="88"/>
      <c r="B32" s="88"/>
    </row>
    <row r="33" spans="1:2" s="89" customFormat="1">
      <c r="A33" s="88"/>
      <c r="B33" s="88"/>
    </row>
    <row r="34" spans="1:2" s="89" customFormat="1">
      <c r="A34" s="88"/>
      <c r="B34" s="88"/>
    </row>
    <row r="35" spans="1:2" s="89" customFormat="1">
      <c r="A35" s="88"/>
      <c r="B35" s="88"/>
    </row>
    <row r="36" spans="1:2" s="89" customFormat="1">
      <c r="A36" s="88"/>
      <c r="B36" s="88"/>
    </row>
    <row r="37" spans="1:2" s="89" customFormat="1">
      <c r="A37" s="88"/>
      <c r="B37" s="88"/>
    </row>
    <row r="38" spans="1:2" s="89" customFormat="1">
      <c r="A38" s="88"/>
      <c r="B38" s="88"/>
    </row>
    <row r="39" spans="1:2" s="89" customFormat="1">
      <c r="A39" s="88"/>
      <c r="B39" s="88"/>
    </row>
    <row r="40" spans="1:2" s="89" customFormat="1">
      <c r="A40" s="88"/>
      <c r="B40" s="88"/>
    </row>
    <row r="41" spans="1:2" s="89" customFormat="1">
      <c r="A41" s="88"/>
      <c r="B41" s="88"/>
    </row>
    <row r="42" spans="1:2" s="89" customFormat="1">
      <c r="A42" s="88"/>
      <c r="B42" s="88"/>
    </row>
    <row r="43" spans="1:2" s="89" customFormat="1">
      <c r="A43" s="88"/>
      <c r="B43" s="88"/>
    </row>
    <row r="44" spans="1:2" s="89" customFormat="1">
      <c r="A44" s="88"/>
      <c r="B44" s="88"/>
    </row>
    <row r="45" spans="1:2" s="89" customFormat="1">
      <c r="A45" s="88"/>
      <c r="B45" s="88"/>
    </row>
    <row r="46" spans="1:2" s="89" customFormat="1">
      <c r="A46" s="88"/>
      <c r="B46" s="88"/>
    </row>
    <row r="47" spans="1:2" s="89" customFormat="1">
      <c r="A47" s="88"/>
      <c r="B47" s="88"/>
    </row>
    <row r="48" spans="1:2" s="89" customFormat="1">
      <c r="A48" s="88"/>
      <c r="B48" s="88"/>
    </row>
    <row r="49" spans="1:2" s="89" customFormat="1">
      <c r="A49" s="88"/>
      <c r="B49" s="88"/>
    </row>
    <row r="50" spans="1:2" s="89" customFormat="1">
      <c r="A50" s="88"/>
      <c r="B50" s="88"/>
    </row>
    <row r="51" spans="1:2" s="89" customFormat="1">
      <c r="A51" s="88"/>
      <c r="B51" s="88"/>
    </row>
    <row r="52" spans="1:2" s="89" customFormat="1">
      <c r="A52" s="88"/>
      <c r="B52" s="88"/>
    </row>
    <row r="53" spans="1:2" s="89" customFormat="1">
      <c r="A53" s="88"/>
      <c r="B53" s="88"/>
    </row>
    <row r="54" spans="1:2" s="89" customFormat="1">
      <c r="A54" s="88"/>
      <c r="B54" s="88"/>
    </row>
    <row r="55" spans="1:2" s="89" customFormat="1">
      <c r="A55" s="88"/>
      <c r="B55" s="88"/>
    </row>
    <row r="56" spans="1:2" s="89" customFormat="1">
      <c r="A56" s="88"/>
      <c r="B56" s="88"/>
    </row>
    <row r="57" spans="1:2" s="89" customFormat="1">
      <c r="A57" s="88"/>
      <c r="B57" s="88"/>
    </row>
    <row r="58" spans="1:2" s="89" customFormat="1">
      <c r="A58" s="88"/>
      <c r="B58" s="88"/>
    </row>
    <row r="59" spans="1:2" s="89" customFormat="1">
      <c r="A59" s="88"/>
      <c r="B59" s="88"/>
    </row>
    <row r="60" spans="1:2" s="89" customFormat="1">
      <c r="A60" s="88"/>
      <c r="B60" s="88"/>
    </row>
    <row r="61" spans="1:2" s="89" customFormat="1">
      <c r="A61" s="88"/>
      <c r="B61" s="88"/>
    </row>
    <row r="62" spans="1:2" s="89" customFormat="1">
      <c r="A62" s="88"/>
      <c r="B62" s="88"/>
    </row>
    <row r="63" spans="1:2" s="89" customFormat="1">
      <c r="A63" s="88"/>
      <c r="B63" s="88"/>
    </row>
    <row r="64" spans="1:2" s="89" customFormat="1">
      <c r="A64" s="88"/>
      <c r="B64" s="88"/>
    </row>
    <row r="65" spans="1:2" s="89" customFormat="1">
      <c r="A65" s="88"/>
      <c r="B65" s="88"/>
    </row>
    <row r="66" spans="1:2" s="89" customFormat="1">
      <c r="A66" s="88"/>
      <c r="B66" s="88"/>
    </row>
    <row r="67" spans="1:2" s="89" customFormat="1">
      <c r="A67" s="88"/>
      <c r="B67" s="88"/>
    </row>
    <row r="68" spans="1:2" s="89" customFormat="1">
      <c r="A68" s="88"/>
      <c r="B68" s="88"/>
    </row>
    <row r="69" spans="1:2" s="89" customFormat="1">
      <c r="A69" s="88"/>
      <c r="B69" s="88"/>
    </row>
    <row r="70" spans="1:2" s="89" customFormat="1">
      <c r="A70" s="88"/>
      <c r="B70" s="88"/>
    </row>
    <row r="71" spans="1:2" s="89" customFormat="1">
      <c r="A71" s="88"/>
      <c r="B71" s="88"/>
    </row>
    <row r="72" spans="1:2" s="89" customFormat="1">
      <c r="A72" s="88"/>
      <c r="B72" s="88"/>
    </row>
    <row r="73" spans="1:2" s="89" customFormat="1">
      <c r="A73" s="88"/>
      <c r="B73" s="88"/>
    </row>
    <row r="74" spans="1:2" s="89" customFormat="1">
      <c r="A74" s="88"/>
      <c r="B74" s="88"/>
    </row>
    <row r="75" spans="1:2" s="89" customFormat="1">
      <c r="A75" s="88"/>
      <c r="B75" s="88"/>
    </row>
    <row r="76" spans="1:2" s="89" customFormat="1">
      <c r="A76" s="88"/>
      <c r="B76" s="88"/>
    </row>
    <row r="77" spans="1:2" s="89" customFormat="1">
      <c r="A77" s="88"/>
      <c r="B77" s="88"/>
    </row>
    <row r="78" spans="1:2" s="89" customFormat="1">
      <c r="A78" s="88"/>
      <c r="B78" s="88"/>
    </row>
    <row r="79" spans="1:2" s="89" customFormat="1">
      <c r="A79" s="88"/>
      <c r="B79" s="88"/>
    </row>
    <row r="80" spans="1:2" s="89" customFormat="1">
      <c r="A80" s="88"/>
      <c r="B80" s="88"/>
    </row>
    <row r="81" spans="1:2" s="89" customFormat="1">
      <c r="A81" s="88"/>
      <c r="B81" s="88"/>
    </row>
    <row r="82" spans="1:2" s="89" customFormat="1">
      <c r="A82" s="88"/>
      <c r="B82" s="88"/>
    </row>
    <row r="83" spans="1:2" s="89" customFormat="1">
      <c r="A83" s="88"/>
      <c r="B83" s="88"/>
    </row>
    <row r="84" spans="1:2" s="89" customFormat="1">
      <c r="A84" s="88"/>
      <c r="B84" s="88"/>
    </row>
    <row r="85" spans="1:2" s="89" customFormat="1">
      <c r="A85" s="88"/>
      <c r="B85" s="88"/>
    </row>
    <row r="86" spans="1:2" s="89" customFormat="1">
      <c r="A86" s="88"/>
      <c r="B86" s="88"/>
    </row>
    <row r="87" spans="1:2" s="89" customFormat="1">
      <c r="A87" s="88"/>
      <c r="B87" s="88"/>
    </row>
    <row r="88" spans="1:2" s="89" customFormat="1">
      <c r="A88" s="88"/>
      <c r="B88" s="88"/>
    </row>
    <row r="89" spans="1:2" s="89" customFormat="1">
      <c r="A89" s="88"/>
      <c r="B89" s="88"/>
    </row>
    <row r="90" spans="1:2" s="89" customFormat="1">
      <c r="A90" s="88"/>
      <c r="B90" s="88"/>
    </row>
    <row r="91" spans="1:2" s="89" customFormat="1">
      <c r="A91" s="88"/>
      <c r="B91" s="88"/>
    </row>
    <row r="92" spans="1:2" s="89" customFormat="1">
      <c r="A92" s="88"/>
      <c r="B92" s="88"/>
    </row>
  </sheetData>
  <mergeCells count="5">
    <mergeCell ref="D2:K2"/>
    <mergeCell ref="D4:J4"/>
    <mergeCell ref="D5:J5"/>
    <mergeCell ref="D6:J6"/>
    <mergeCell ref="F8:H8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landscape" horizontalDpi="0" verticalDpi="0" copies="0"/>
  <headerFooter alignWithMargins="0"/>
  <drawing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78"/>
  <sheetViews>
    <sheetView workbookViewId="0">
      <selection activeCell="X19" sqref="X19"/>
    </sheetView>
  </sheetViews>
  <sheetFormatPr defaultRowHeight="14.25"/>
  <cols>
    <col min="1" max="1" width="4.625" style="86" customWidth="1"/>
    <col min="2" max="2" width="0.875" style="86" customWidth="1"/>
    <col min="3" max="3" width="26.5" style="86" customWidth="1"/>
    <col min="4" max="4" width="29" style="86" customWidth="1"/>
    <col min="5" max="9" width="5.75" style="86" customWidth="1"/>
    <col min="10" max="10" width="6.125" style="86" customWidth="1"/>
    <col min="11" max="11" width="9.125" style="86" customWidth="1"/>
    <col min="12" max="12" width="8.625" style="86" customWidth="1"/>
    <col min="13" max="13" width="9.875" style="86" customWidth="1"/>
    <col min="14" max="14" width="8.875" style="86" customWidth="1"/>
    <col min="15" max="15" width="8.125" style="86" hidden="1" customWidth="1"/>
    <col min="16" max="16" width="9.875" style="86" hidden="1" customWidth="1"/>
    <col min="17" max="18" width="9.625" style="86" hidden="1" customWidth="1"/>
    <col min="19" max="19" width="1.625" style="86" hidden="1" customWidth="1"/>
    <col min="20" max="20" width="7" style="86" hidden="1" customWidth="1"/>
    <col min="21" max="21" width="5.875" style="86" hidden="1" customWidth="1"/>
    <col min="22" max="1024" width="5.875" style="86" customWidth="1"/>
  </cols>
  <sheetData>
    <row r="1" spans="1:22">
      <c r="D1" s="119"/>
      <c r="H1" s="120"/>
      <c r="P1" s="120"/>
      <c r="Q1" s="120"/>
    </row>
    <row r="2" spans="1:22" s="84" customFormat="1" ht="12.75"/>
    <row r="3" spans="1:22" s="84" customFormat="1" ht="18" customHeight="1">
      <c r="C3" s="205" t="str">
        <f>+Dati!I4</f>
        <v>" IX TROFEO SYRAKO SUB "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83"/>
      <c r="O3" s="83"/>
      <c r="P3" s="83"/>
      <c r="Q3" s="83"/>
      <c r="R3" s="83"/>
      <c r="S3" s="83"/>
      <c r="T3" s="83"/>
    </row>
    <row r="4" spans="1:22" s="84" customFormat="1" ht="15.75">
      <c r="L4" s="83"/>
      <c r="M4" s="83"/>
      <c r="N4" s="83"/>
      <c r="O4" s="83"/>
      <c r="P4" s="85"/>
      <c r="Q4" s="83"/>
      <c r="R4" s="83"/>
      <c r="S4" s="83"/>
      <c r="T4" s="83"/>
    </row>
    <row r="5" spans="1:22" s="84" customFormat="1" ht="15.75">
      <c r="C5" s="202" t="s">
        <v>110</v>
      </c>
      <c r="D5" s="202"/>
      <c r="E5" s="202"/>
      <c r="F5" s="202"/>
      <c r="G5" s="202"/>
      <c r="H5" s="202"/>
      <c r="I5" s="202"/>
      <c r="J5" s="202"/>
      <c r="K5" s="202"/>
      <c r="L5" s="202"/>
      <c r="M5" s="202"/>
      <c r="N5" s="83"/>
      <c r="O5" s="83"/>
      <c r="P5" s="83"/>
      <c r="Q5" s="83"/>
      <c r="R5" s="83"/>
      <c r="S5" s="83"/>
      <c r="T5" s="83"/>
    </row>
    <row r="6" spans="1:22" s="84" customFormat="1" ht="10.5" customHeight="1">
      <c r="D6" s="83"/>
      <c r="E6" s="83"/>
      <c r="F6" s="83"/>
      <c r="G6" s="83"/>
      <c r="H6" s="83"/>
      <c r="I6" s="83"/>
      <c r="J6" s="83"/>
      <c r="M6" s="83"/>
      <c r="N6" s="83"/>
      <c r="O6" s="83"/>
      <c r="P6" s="83"/>
      <c r="Q6" s="83"/>
      <c r="R6" s="83"/>
      <c r="S6" s="83"/>
      <c r="T6" s="83"/>
    </row>
    <row r="7" spans="1:22" s="84" customFormat="1" ht="15.75">
      <c r="C7" s="202" t="str">
        <f>+Dati!I6</f>
        <v>AUGUSTA (SR)</v>
      </c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83"/>
      <c r="O7" s="83"/>
      <c r="P7" s="83"/>
      <c r="Q7" s="83"/>
      <c r="R7" s="83"/>
      <c r="S7" s="83"/>
      <c r="T7" s="83"/>
    </row>
    <row r="8" spans="1:22" ht="15.75">
      <c r="C8" s="206">
        <f>+Dati!I8</f>
        <v>44989</v>
      </c>
      <c r="D8" s="206"/>
      <c r="E8" s="206"/>
      <c r="F8" s="206"/>
      <c r="G8" s="206"/>
      <c r="H8" s="206"/>
      <c r="I8" s="206"/>
      <c r="J8" s="206"/>
      <c r="K8" s="206"/>
      <c r="L8" s="206"/>
      <c r="M8" s="206"/>
      <c r="N8" s="83"/>
      <c r="O8" s="85"/>
      <c r="P8" s="83"/>
      <c r="Q8" s="85"/>
      <c r="R8" s="85"/>
      <c r="S8" s="85"/>
      <c r="T8" s="85"/>
    </row>
    <row r="10" spans="1:22" s="132" customFormat="1" ht="40.5" customHeight="1">
      <c r="A10" s="99" t="s">
        <v>100</v>
      </c>
      <c r="B10" s="99"/>
      <c r="C10" s="99" t="s">
        <v>60</v>
      </c>
      <c r="D10" s="151" t="s">
        <v>111</v>
      </c>
      <c r="E10" s="152" t="s">
        <v>66</v>
      </c>
      <c r="F10" s="153" t="s">
        <v>67</v>
      </c>
      <c r="G10" s="153" t="s">
        <v>68</v>
      </c>
      <c r="H10" s="209" t="s">
        <v>112</v>
      </c>
      <c r="I10" s="209"/>
      <c r="J10" s="209"/>
      <c r="K10" s="99" t="s">
        <v>103</v>
      </c>
      <c r="L10" s="154" t="s">
        <v>104</v>
      </c>
      <c r="M10" s="99" t="s">
        <v>106</v>
      </c>
      <c r="N10" s="154" t="s">
        <v>79</v>
      </c>
      <c r="O10" s="133"/>
    </row>
    <row r="11" spans="1:22" s="132" customFormat="1" ht="6" customHeight="1">
      <c r="D11" s="135"/>
      <c r="N11" s="104"/>
      <c r="O11" s="133"/>
    </row>
    <row r="12" spans="1:22" s="89" customFormat="1" ht="15.75">
      <c r="A12" s="138">
        <v>1</v>
      </c>
      <c r="B12" s="106"/>
      <c r="C12" s="54" t="s">
        <v>83</v>
      </c>
      <c r="D12" s="54" t="s">
        <v>84</v>
      </c>
      <c r="E12" s="108">
        <v>310</v>
      </c>
      <c r="F12" s="108">
        <v>330</v>
      </c>
      <c r="G12" s="108">
        <v>350</v>
      </c>
      <c r="H12" s="108">
        <v>2</v>
      </c>
      <c r="I12" s="108">
        <v>54</v>
      </c>
      <c r="J12" s="108">
        <v>67</v>
      </c>
      <c r="K12" s="155">
        <v>175</v>
      </c>
      <c r="L12" s="139">
        <v>350</v>
      </c>
      <c r="M12" s="142">
        <v>1280</v>
      </c>
      <c r="N12" s="117"/>
      <c r="O12" s="143">
        <f t="shared" ref="O12:O51" si="0">+H12*60+I12+J12*0.01</f>
        <v>174.67</v>
      </c>
      <c r="P12" s="143">
        <f t="shared" ref="P12:P51" si="1">+O12</f>
        <v>174.67</v>
      </c>
      <c r="Q12" s="90">
        <f t="shared" ref="Q12:Q51" si="2">+O12+L12*100</f>
        <v>35174.67</v>
      </c>
      <c r="R12" s="143">
        <f t="shared" ref="R12:R51" si="3">+Q12*0.1</f>
        <v>3517.4670000000001</v>
      </c>
      <c r="T12" s="143">
        <f t="shared" ref="T12:T51" si="4">+H12*60+I12</f>
        <v>174</v>
      </c>
      <c r="U12" s="143">
        <f t="shared" ref="U12:U51" si="5">+IF(P12&gt;T12,T12+1,P12)</f>
        <v>175</v>
      </c>
      <c r="V12" s="143"/>
    </row>
    <row r="13" spans="1:22" s="89" customFormat="1" ht="15.75">
      <c r="A13" s="138">
        <v>2</v>
      </c>
      <c r="B13" s="106"/>
      <c r="C13" s="54" t="s">
        <v>46</v>
      </c>
      <c r="D13" s="54" t="s">
        <v>82</v>
      </c>
      <c r="E13" s="108">
        <v>300</v>
      </c>
      <c r="F13" s="108">
        <v>280</v>
      </c>
      <c r="G13" s="108">
        <v>350</v>
      </c>
      <c r="H13" s="108">
        <v>3</v>
      </c>
      <c r="I13" s="108">
        <v>16</v>
      </c>
      <c r="J13" s="108">
        <v>24</v>
      </c>
      <c r="K13" s="155">
        <v>196</v>
      </c>
      <c r="L13" s="139">
        <v>392</v>
      </c>
      <c r="M13" s="142">
        <v>1076</v>
      </c>
      <c r="N13" s="117"/>
      <c r="O13" s="90">
        <f t="shared" si="0"/>
        <v>196.24</v>
      </c>
      <c r="P13" s="143">
        <f t="shared" si="1"/>
        <v>196.24</v>
      </c>
      <c r="Q13" s="90">
        <f t="shared" si="2"/>
        <v>39396.239999999998</v>
      </c>
      <c r="R13" s="143">
        <f t="shared" si="3"/>
        <v>3939.6239999999998</v>
      </c>
      <c r="T13" s="89">
        <f t="shared" si="4"/>
        <v>196</v>
      </c>
      <c r="U13" s="89">
        <f t="shared" si="5"/>
        <v>197</v>
      </c>
    </row>
    <row r="14" spans="1:22" s="89" customFormat="1" ht="15.75">
      <c r="A14" s="138">
        <v>3</v>
      </c>
      <c r="B14" s="106"/>
      <c r="C14" s="54" t="s">
        <v>85</v>
      </c>
      <c r="D14" s="54" t="s">
        <v>41</v>
      </c>
      <c r="E14" s="108">
        <v>310</v>
      </c>
      <c r="F14" s="108">
        <v>370</v>
      </c>
      <c r="G14" s="108">
        <v>200</v>
      </c>
      <c r="H14" s="108">
        <v>3</v>
      </c>
      <c r="I14" s="108">
        <v>1</v>
      </c>
      <c r="J14" s="108">
        <v>12</v>
      </c>
      <c r="K14" s="155">
        <v>181</v>
      </c>
      <c r="L14" s="139">
        <v>362</v>
      </c>
      <c r="M14" s="142">
        <v>1036</v>
      </c>
      <c r="N14" s="117"/>
      <c r="O14" s="90">
        <f t="shared" si="0"/>
        <v>181.12</v>
      </c>
      <c r="P14" s="143">
        <f t="shared" si="1"/>
        <v>181.12</v>
      </c>
      <c r="Q14" s="90">
        <f t="shared" si="2"/>
        <v>36381.120000000003</v>
      </c>
      <c r="R14" s="143">
        <f t="shared" si="3"/>
        <v>3638.1120000000005</v>
      </c>
      <c r="T14" s="89">
        <f t="shared" si="4"/>
        <v>181</v>
      </c>
      <c r="U14" s="89">
        <f t="shared" si="5"/>
        <v>182</v>
      </c>
    </row>
    <row r="15" spans="1:22" s="89" customFormat="1" ht="15.6" customHeight="1">
      <c r="A15" s="138">
        <v>4</v>
      </c>
      <c r="B15" s="106"/>
      <c r="C15" s="54" t="s">
        <v>81</v>
      </c>
      <c r="D15" s="54" t="s">
        <v>82</v>
      </c>
      <c r="E15" s="108">
        <v>300</v>
      </c>
      <c r="F15" s="108">
        <v>300</v>
      </c>
      <c r="G15" s="108">
        <v>270</v>
      </c>
      <c r="H15" s="108">
        <v>2</v>
      </c>
      <c r="I15" s="108">
        <v>59</v>
      </c>
      <c r="J15" s="108">
        <v>40</v>
      </c>
      <c r="K15" s="155">
        <v>179</v>
      </c>
      <c r="L15" s="139">
        <v>358</v>
      </c>
      <c r="M15" s="142">
        <v>1024</v>
      </c>
      <c r="N15" s="117"/>
      <c r="O15" s="90">
        <f t="shared" si="0"/>
        <v>179.4</v>
      </c>
      <c r="P15" s="143">
        <f t="shared" si="1"/>
        <v>179.4</v>
      </c>
      <c r="Q15" s="90">
        <f t="shared" si="2"/>
        <v>35979.4</v>
      </c>
      <c r="R15" s="143">
        <f t="shared" si="3"/>
        <v>3597.9400000000005</v>
      </c>
      <c r="T15" s="89">
        <f t="shared" si="4"/>
        <v>179</v>
      </c>
      <c r="U15" s="89">
        <f t="shared" si="5"/>
        <v>180</v>
      </c>
    </row>
    <row r="16" spans="1:22" s="89" customFormat="1" ht="15.75">
      <c r="A16" s="138">
        <v>5</v>
      </c>
      <c r="B16" s="106"/>
      <c r="C16" t="s">
        <v>113</v>
      </c>
      <c r="D16"/>
      <c r="E16" s="108">
        <v>320</v>
      </c>
      <c r="F16" s="108">
        <v>215</v>
      </c>
      <c r="G16" s="108">
        <v>350</v>
      </c>
      <c r="H16" s="108">
        <v>3</v>
      </c>
      <c r="I16" s="108">
        <v>7</v>
      </c>
      <c r="J16" s="108">
        <v>32</v>
      </c>
      <c r="K16" s="155">
        <v>187</v>
      </c>
      <c r="L16" s="139">
        <v>374</v>
      </c>
      <c r="M16" s="142">
        <v>1022</v>
      </c>
      <c r="N16" s="117"/>
      <c r="O16" s="90">
        <f t="shared" si="0"/>
        <v>187.32</v>
      </c>
      <c r="P16" s="143">
        <f t="shared" si="1"/>
        <v>187.32</v>
      </c>
      <c r="Q16" s="90">
        <f t="shared" si="2"/>
        <v>37587.32</v>
      </c>
      <c r="R16" s="143">
        <f t="shared" si="3"/>
        <v>3758.732</v>
      </c>
      <c r="T16" s="89">
        <f t="shared" si="4"/>
        <v>187</v>
      </c>
      <c r="U16" s="89">
        <f t="shared" si="5"/>
        <v>188</v>
      </c>
    </row>
    <row r="17" spans="1:21" s="89" customFormat="1" ht="15.75">
      <c r="A17" s="138">
        <v>6</v>
      </c>
      <c r="B17" s="106"/>
      <c r="C17" t="s">
        <v>54</v>
      </c>
      <c r="D17" t="s">
        <v>80</v>
      </c>
      <c r="E17" s="108">
        <v>250</v>
      </c>
      <c r="F17" s="108">
        <v>310</v>
      </c>
      <c r="G17" s="108">
        <v>255</v>
      </c>
      <c r="H17" s="108">
        <v>3</v>
      </c>
      <c r="I17" s="108">
        <v>38</v>
      </c>
      <c r="J17" s="108">
        <v>56</v>
      </c>
      <c r="K17" s="155">
        <v>219</v>
      </c>
      <c r="L17" s="139">
        <v>438</v>
      </c>
      <c r="M17" s="142">
        <v>754</v>
      </c>
      <c r="N17" s="117"/>
      <c r="O17" s="90">
        <f t="shared" si="0"/>
        <v>218.56</v>
      </c>
      <c r="P17" s="143">
        <f t="shared" si="1"/>
        <v>218.56</v>
      </c>
      <c r="Q17" s="90">
        <f t="shared" si="2"/>
        <v>44018.559999999998</v>
      </c>
      <c r="R17" s="143">
        <f t="shared" si="3"/>
        <v>4401.8559999999998</v>
      </c>
      <c r="T17" s="89">
        <f t="shared" si="4"/>
        <v>218</v>
      </c>
      <c r="U17" s="89">
        <f t="shared" si="5"/>
        <v>219</v>
      </c>
    </row>
    <row r="18" spans="1:21" s="89" customFormat="1" ht="15.75">
      <c r="A18" s="138">
        <v>7</v>
      </c>
      <c r="B18" s="106"/>
      <c r="C18" t="s">
        <v>56</v>
      </c>
      <c r="D18" t="s">
        <v>48</v>
      </c>
      <c r="E18" s="108">
        <v>185</v>
      </c>
      <c r="F18" s="108">
        <v>310</v>
      </c>
      <c r="G18" s="108">
        <v>210</v>
      </c>
      <c r="H18" s="108">
        <v>3</v>
      </c>
      <c r="I18" s="108">
        <v>42</v>
      </c>
      <c r="J18" s="108">
        <v>19</v>
      </c>
      <c r="K18" s="155">
        <v>222</v>
      </c>
      <c r="L18" s="139">
        <v>444</v>
      </c>
      <c r="M18" s="142">
        <v>522</v>
      </c>
      <c r="N18" s="117"/>
      <c r="O18" s="90">
        <f t="shared" si="0"/>
        <v>222.19</v>
      </c>
      <c r="P18" s="143">
        <f t="shared" si="1"/>
        <v>222.19</v>
      </c>
      <c r="Q18" s="90">
        <f t="shared" si="2"/>
        <v>44622.19</v>
      </c>
      <c r="R18" s="143">
        <f t="shared" si="3"/>
        <v>4462.2190000000001</v>
      </c>
      <c r="T18" s="89">
        <f t="shared" si="4"/>
        <v>222</v>
      </c>
      <c r="U18" s="89">
        <f t="shared" si="5"/>
        <v>223</v>
      </c>
    </row>
    <row r="19" spans="1:21" s="89" customFormat="1" ht="15.75">
      <c r="A19" s="138">
        <v>8</v>
      </c>
      <c r="B19" s="106"/>
      <c r="C19" s="54" t="s">
        <v>47</v>
      </c>
      <c r="D19" s="54" t="s">
        <v>48</v>
      </c>
      <c r="E19" s="108">
        <v>230</v>
      </c>
      <c r="F19" s="108">
        <v>290</v>
      </c>
      <c r="G19" s="108">
        <v>235</v>
      </c>
      <c r="H19" s="108">
        <v>4</v>
      </c>
      <c r="I19" s="108">
        <v>40</v>
      </c>
      <c r="J19" s="108">
        <v>71</v>
      </c>
      <c r="K19" s="155">
        <v>281</v>
      </c>
      <c r="L19" s="139">
        <v>562</v>
      </c>
      <c r="M19" s="142">
        <v>386</v>
      </c>
      <c r="N19" s="117"/>
      <c r="O19" s="90">
        <f t="shared" si="0"/>
        <v>280.70999999999998</v>
      </c>
      <c r="P19" s="143">
        <f t="shared" si="1"/>
        <v>280.70999999999998</v>
      </c>
      <c r="Q19" s="90">
        <f t="shared" si="2"/>
        <v>56480.71</v>
      </c>
      <c r="R19" s="143">
        <f t="shared" si="3"/>
        <v>5648.0709999999999</v>
      </c>
      <c r="T19" s="89">
        <f t="shared" si="4"/>
        <v>280</v>
      </c>
      <c r="U19" s="89">
        <f t="shared" si="5"/>
        <v>281</v>
      </c>
    </row>
    <row r="20" spans="1:21" s="89" customFormat="1" ht="15.75">
      <c r="A20" s="138">
        <v>9</v>
      </c>
      <c r="B20" s="106"/>
      <c r="C20" s="54" t="s">
        <v>49</v>
      </c>
      <c r="D20" s="54" t="s">
        <v>48</v>
      </c>
      <c r="E20" s="108">
        <v>235</v>
      </c>
      <c r="F20" s="108">
        <v>270</v>
      </c>
      <c r="G20" s="108">
        <v>0</v>
      </c>
      <c r="H20" s="108">
        <v>3</v>
      </c>
      <c r="I20" s="108">
        <v>13</v>
      </c>
      <c r="J20" s="108">
        <v>10</v>
      </c>
      <c r="K20" s="155">
        <v>193</v>
      </c>
      <c r="L20" s="139">
        <v>386</v>
      </c>
      <c r="M20" s="142">
        <v>238</v>
      </c>
      <c r="N20" s="117"/>
      <c r="O20" s="90">
        <f t="shared" si="0"/>
        <v>193.1</v>
      </c>
      <c r="P20" s="143">
        <f t="shared" si="1"/>
        <v>193.1</v>
      </c>
      <c r="Q20" s="90">
        <f t="shared" si="2"/>
        <v>38793.1</v>
      </c>
      <c r="R20" s="143">
        <f t="shared" si="3"/>
        <v>3879.31</v>
      </c>
      <c r="T20" s="89">
        <f t="shared" si="4"/>
        <v>193</v>
      </c>
      <c r="U20" s="89">
        <f t="shared" si="5"/>
        <v>194</v>
      </c>
    </row>
    <row r="21" spans="1:21" s="89" customFormat="1" ht="15.75">
      <c r="A21" s="138">
        <v>10</v>
      </c>
      <c r="B21" s="106"/>
      <c r="C21" s="54" t="s">
        <v>43</v>
      </c>
      <c r="D21" s="54" t="s">
        <v>41</v>
      </c>
      <c r="E21" s="108">
        <v>155</v>
      </c>
      <c r="F21" s="108">
        <v>300</v>
      </c>
      <c r="G21" s="108">
        <v>0</v>
      </c>
      <c r="H21" s="108">
        <v>3</v>
      </c>
      <c r="I21" s="108">
        <v>2</v>
      </c>
      <c r="J21" s="108">
        <v>62</v>
      </c>
      <c r="K21" s="155">
        <v>183</v>
      </c>
      <c r="L21" s="139">
        <v>366</v>
      </c>
      <c r="M21" s="142">
        <v>178</v>
      </c>
      <c r="N21" s="117"/>
      <c r="O21" s="90">
        <f t="shared" si="0"/>
        <v>182.62</v>
      </c>
      <c r="P21" s="143">
        <f t="shared" si="1"/>
        <v>182.62</v>
      </c>
      <c r="Q21" s="90">
        <f t="shared" si="2"/>
        <v>36782.620000000003</v>
      </c>
      <c r="R21" s="143">
        <f t="shared" si="3"/>
        <v>3678.2620000000006</v>
      </c>
      <c r="T21" s="89">
        <f t="shared" si="4"/>
        <v>182</v>
      </c>
      <c r="U21" s="89">
        <f t="shared" si="5"/>
        <v>183</v>
      </c>
    </row>
    <row r="22" spans="1:21" s="89" customFormat="1" ht="15.75">
      <c r="A22" s="138">
        <v>11</v>
      </c>
      <c r="B22" s="106"/>
      <c r="C22" s="54" t="s">
        <v>51</v>
      </c>
      <c r="D22" s="54" t="s">
        <v>48</v>
      </c>
      <c r="E22" s="108">
        <v>0</v>
      </c>
      <c r="F22" s="108">
        <v>0</v>
      </c>
      <c r="G22" s="108">
        <v>0</v>
      </c>
      <c r="H22" s="108">
        <v>5</v>
      </c>
      <c r="I22" s="108">
        <v>5</v>
      </c>
      <c r="J22" s="108">
        <v>71</v>
      </c>
      <c r="K22" s="155">
        <v>306</v>
      </c>
      <c r="L22" s="139">
        <v>612</v>
      </c>
      <c r="M22" s="142">
        <v>-612</v>
      </c>
      <c r="N22" s="117"/>
      <c r="O22" s="90">
        <f t="shared" si="0"/>
        <v>305.70999999999998</v>
      </c>
      <c r="P22" s="143">
        <f t="shared" si="1"/>
        <v>305.70999999999998</v>
      </c>
      <c r="Q22" s="90">
        <f t="shared" si="2"/>
        <v>61505.71</v>
      </c>
      <c r="R22" s="143">
        <f t="shared" si="3"/>
        <v>6150.5709999999999</v>
      </c>
      <c r="T22" s="89">
        <f t="shared" si="4"/>
        <v>305</v>
      </c>
      <c r="U22" s="89">
        <f t="shared" si="5"/>
        <v>306</v>
      </c>
    </row>
    <row r="23" spans="1:21" ht="15.75">
      <c r="A23" s="138">
        <v>12</v>
      </c>
      <c r="B23" s="106"/>
      <c r="C23" s="54"/>
      <c r="D23" s="54"/>
      <c r="E23" s="108"/>
      <c r="F23" s="108"/>
      <c r="G23" s="108"/>
      <c r="H23" s="108"/>
      <c r="I23" s="108"/>
      <c r="J23" s="108"/>
      <c r="K23" s="155"/>
      <c r="L23" s="139"/>
      <c r="M23" s="142"/>
      <c r="N23" s="117"/>
      <c r="O23" s="90">
        <f t="shared" si="0"/>
        <v>0</v>
      </c>
      <c r="P23" s="143">
        <f t="shared" si="1"/>
        <v>0</v>
      </c>
      <c r="Q23" s="90">
        <f t="shared" si="2"/>
        <v>0</v>
      </c>
      <c r="R23" s="143">
        <f t="shared" si="3"/>
        <v>0</v>
      </c>
      <c r="T23" s="86">
        <f t="shared" si="4"/>
        <v>0</v>
      </c>
      <c r="U23" s="156">
        <f t="shared" si="5"/>
        <v>0</v>
      </c>
    </row>
    <row r="24" spans="1:21" ht="15.75">
      <c r="A24" s="138">
        <v>13</v>
      </c>
      <c r="B24" s="106"/>
      <c r="C24" s="54"/>
      <c r="D24" s="54"/>
      <c r="E24" s="108"/>
      <c r="F24" s="108"/>
      <c r="G24" s="108"/>
      <c r="H24" s="108"/>
      <c r="I24" s="108"/>
      <c r="J24" s="108"/>
      <c r="K24" s="155"/>
      <c r="L24" s="139"/>
      <c r="M24" s="142"/>
      <c r="N24" s="117"/>
      <c r="O24" s="90">
        <f t="shared" si="0"/>
        <v>0</v>
      </c>
      <c r="P24" s="143">
        <f t="shared" si="1"/>
        <v>0</v>
      </c>
      <c r="Q24" s="90">
        <f t="shared" si="2"/>
        <v>0</v>
      </c>
      <c r="R24" s="143">
        <f t="shared" si="3"/>
        <v>0</v>
      </c>
      <c r="T24" s="86">
        <f t="shared" si="4"/>
        <v>0</v>
      </c>
      <c r="U24" s="156">
        <f t="shared" si="5"/>
        <v>0</v>
      </c>
    </row>
    <row r="25" spans="1:21" ht="15.75">
      <c r="A25" s="138">
        <v>14</v>
      </c>
      <c r="B25" s="106"/>
      <c r="C25" s="54"/>
      <c r="D25" s="54"/>
      <c r="E25" s="108"/>
      <c r="F25" s="108"/>
      <c r="G25" s="108"/>
      <c r="H25" s="108"/>
      <c r="I25" s="108"/>
      <c r="J25" s="108"/>
      <c r="K25" s="155"/>
      <c r="L25" s="139"/>
      <c r="M25" s="142"/>
      <c r="N25" s="117"/>
      <c r="O25" s="90">
        <f t="shared" si="0"/>
        <v>0</v>
      </c>
      <c r="P25" s="143">
        <f t="shared" si="1"/>
        <v>0</v>
      </c>
      <c r="Q25" s="90">
        <f t="shared" si="2"/>
        <v>0</v>
      </c>
      <c r="R25" s="143">
        <f t="shared" si="3"/>
        <v>0</v>
      </c>
      <c r="T25" s="86">
        <f t="shared" si="4"/>
        <v>0</v>
      </c>
      <c r="U25" s="156">
        <f t="shared" si="5"/>
        <v>0</v>
      </c>
    </row>
    <row r="26" spans="1:21" ht="15.75">
      <c r="A26" s="138">
        <v>15</v>
      </c>
      <c r="B26" s="106"/>
      <c r="C26" s="54"/>
      <c r="D26" s="54"/>
      <c r="E26" s="108"/>
      <c r="F26" s="108"/>
      <c r="G26" s="108"/>
      <c r="H26" s="108"/>
      <c r="I26" s="108"/>
      <c r="J26" s="108"/>
      <c r="K26" s="155"/>
      <c r="L26" s="139"/>
      <c r="M26" s="142"/>
      <c r="N26" s="117"/>
      <c r="O26" s="90">
        <f t="shared" si="0"/>
        <v>0</v>
      </c>
      <c r="P26" s="143">
        <f t="shared" si="1"/>
        <v>0</v>
      </c>
      <c r="Q26" s="90">
        <f t="shared" si="2"/>
        <v>0</v>
      </c>
      <c r="R26" s="143">
        <f t="shared" si="3"/>
        <v>0</v>
      </c>
      <c r="T26" s="86">
        <f t="shared" si="4"/>
        <v>0</v>
      </c>
      <c r="U26" s="156">
        <f t="shared" si="5"/>
        <v>0</v>
      </c>
    </row>
    <row r="27" spans="1:21" ht="15.75">
      <c r="A27" s="138">
        <v>16</v>
      </c>
      <c r="B27" s="106"/>
      <c r="C27" s="54"/>
      <c r="D27" s="54"/>
      <c r="E27" s="108"/>
      <c r="F27" s="108"/>
      <c r="G27" s="108"/>
      <c r="H27" s="108"/>
      <c r="I27" s="108"/>
      <c r="J27" s="108"/>
      <c r="K27" s="155"/>
      <c r="L27" s="139"/>
      <c r="M27" s="142"/>
      <c r="N27" s="117"/>
      <c r="O27" s="90">
        <f t="shared" si="0"/>
        <v>0</v>
      </c>
      <c r="P27" s="143">
        <f t="shared" si="1"/>
        <v>0</v>
      </c>
      <c r="Q27" s="90">
        <f t="shared" si="2"/>
        <v>0</v>
      </c>
      <c r="R27" s="143">
        <f t="shared" si="3"/>
        <v>0</v>
      </c>
      <c r="T27" s="86">
        <f t="shared" si="4"/>
        <v>0</v>
      </c>
      <c r="U27" s="156">
        <f t="shared" si="5"/>
        <v>0</v>
      </c>
    </row>
    <row r="28" spans="1:21" s="89" customFormat="1" ht="15.6" customHeight="1">
      <c r="A28" s="138">
        <v>17</v>
      </c>
      <c r="B28" s="106"/>
      <c r="C28" s="54"/>
      <c r="D28" s="54"/>
      <c r="E28" s="108"/>
      <c r="F28" s="108"/>
      <c r="G28" s="108"/>
      <c r="H28" s="108"/>
      <c r="I28" s="108"/>
      <c r="J28" s="108"/>
      <c r="K28" s="155"/>
      <c r="L28" s="139"/>
      <c r="M28" s="142"/>
      <c r="N28" s="117"/>
      <c r="O28" s="90">
        <f t="shared" si="0"/>
        <v>0</v>
      </c>
      <c r="P28" s="143">
        <f t="shared" si="1"/>
        <v>0</v>
      </c>
      <c r="Q28" s="90">
        <f t="shared" si="2"/>
        <v>0</v>
      </c>
      <c r="R28" s="143">
        <f t="shared" si="3"/>
        <v>0</v>
      </c>
      <c r="S28" s="86"/>
      <c r="T28" s="89">
        <f t="shared" si="4"/>
        <v>0</v>
      </c>
      <c r="U28" s="89">
        <f t="shared" si="5"/>
        <v>0</v>
      </c>
    </row>
    <row r="29" spans="1:21" s="89" customFormat="1" ht="15.6" customHeight="1">
      <c r="A29" s="138">
        <v>18</v>
      </c>
      <c r="B29" s="106"/>
      <c r="C29" s="54"/>
      <c r="D29" s="54"/>
      <c r="E29" s="108"/>
      <c r="F29" s="108"/>
      <c r="G29" s="108"/>
      <c r="H29" s="108"/>
      <c r="I29" s="108"/>
      <c r="J29" s="108"/>
      <c r="K29" s="155"/>
      <c r="L29" s="139"/>
      <c r="M29" s="142"/>
      <c r="N29" s="117"/>
      <c r="O29" s="90">
        <f t="shared" si="0"/>
        <v>0</v>
      </c>
      <c r="P29" s="143">
        <f t="shared" si="1"/>
        <v>0</v>
      </c>
      <c r="Q29" s="90">
        <f t="shared" si="2"/>
        <v>0</v>
      </c>
      <c r="R29" s="143">
        <f t="shared" si="3"/>
        <v>0</v>
      </c>
      <c r="S29" s="86"/>
      <c r="T29" s="89">
        <f t="shared" si="4"/>
        <v>0</v>
      </c>
      <c r="U29" s="89">
        <f t="shared" si="5"/>
        <v>0</v>
      </c>
    </row>
    <row r="30" spans="1:21" s="89" customFormat="1" ht="15.6" customHeight="1">
      <c r="A30" s="138">
        <v>19</v>
      </c>
      <c r="B30" s="106"/>
      <c r="C30"/>
      <c r="D30"/>
      <c r="E30" s="108"/>
      <c r="F30" s="108"/>
      <c r="G30" s="108"/>
      <c r="H30" s="108"/>
      <c r="I30" s="108"/>
      <c r="J30" s="108"/>
      <c r="K30" s="155"/>
      <c r="L30" s="139"/>
      <c r="M30" s="142"/>
      <c r="N30" s="117"/>
      <c r="O30" s="90">
        <f t="shared" si="0"/>
        <v>0</v>
      </c>
      <c r="P30" s="143">
        <f t="shared" si="1"/>
        <v>0</v>
      </c>
      <c r="Q30" s="90">
        <f t="shared" si="2"/>
        <v>0</v>
      </c>
      <c r="R30" s="143">
        <f t="shared" si="3"/>
        <v>0</v>
      </c>
      <c r="S30" s="86"/>
      <c r="T30" s="89">
        <f t="shared" si="4"/>
        <v>0</v>
      </c>
      <c r="U30" s="89">
        <f t="shared" si="5"/>
        <v>0</v>
      </c>
    </row>
    <row r="31" spans="1:21" s="89" customFormat="1" ht="15.6" customHeight="1">
      <c r="A31" s="138">
        <v>20</v>
      </c>
      <c r="B31" s="106"/>
      <c r="C31" s="54"/>
      <c r="D31" s="54"/>
      <c r="E31" s="108"/>
      <c r="F31" s="108"/>
      <c r="G31" s="108"/>
      <c r="H31" s="108"/>
      <c r="I31" s="108"/>
      <c r="J31" s="108"/>
      <c r="K31" s="155"/>
      <c r="L31" s="139"/>
      <c r="M31" s="142"/>
      <c r="N31" s="117"/>
      <c r="O31" s="90">
        <f t="shared" si="0"/>
        <v>0</v>
      </c>
      <c r="P31" s="143">
        <f t="shared" si="1"/>
        <v>0</v>
      </c>
      <c r="Q31" s="90">
        <f t="shared" si="2"/>
        <v>0</v>
      </c>
      <c r="R31" s="143">
        <f t="shared" si="3"/>
        <v>0</v>
      </c>
      <c r="S31" s="86"/>
      <c r="T31" s="89">
        <f t="shared" si="4"/>
        <v>0</v>
      </c>
      <c r="U31" s="89">
        <f t="shared" si="5"/>
        <v>0</v>
      </c>
    </row>
    <row r="32" spans="1:21" s="89" customFormat="1" ht="15.6" customHeight="1">
      <c r="A32" s="138">
        <v>21</v>
      </c>
      <c r="B32" s="106"/>
      <c r="C32" s="54"/>
      <c r="D32" s="54"/>
      <c r="E32" s="108"/>
      <c r="F32" s="108"/>
      <c r="G32" s="108"/>
      <c r="H32" s="108"/>
      <c r="I32" s="108"/>
      <c r="J32" s="108"/>
      <c r="K32" s="155"/>
      <c r="L32" s="139"/>
      <c r="M32" s="142"/>
      <c r="N32" s="117"/>
      <c r="O32" s="90">
        <f t="shared" si="0"/>
        <v>0</v>
      </c>
      <c r="P32" s="143">
        <f t="shared" si="1"/>
        <v>0</v>
      </c>
      <c r="Q32" s="90">
        <f t="shared" si="2"/>
        <v>0</v>
      </c>
      <c r="R32" s="143">
        <f t="shared" si="3"/>
        <v>0</v>
      </c>
      <c r="S32" s="86"/>
      <c r="T32" s="89">
        <f t="shared" si="4"/>
        <v>0</v>
      </c>
      <c r="U32" s="89">
        <f t="shared" si="5"/>
        <v>0</v>
      </c>
    </row>
    <row r="33" spans="1:21" s="89" customFormat="1" ht="15.6" customHeight="1">
      <c r="A33" s="138">
        <v>22</v>
      </c>
      <c r="B33" s="106"/>
      <c r="C33" s="54"/>
      <c r="D33" s="54"/>
      <c r="E33" s="108"/>
      <c r="F33" s="108"/>
      <c r="G33" s="108"/>
      <c r="H33" s="108"/>
      <c r="I33" s="108"/>
      <c r="J33" s="108"/>
      <c r="K33" s="155"/>
      <c r="L33" s="139"/>
      <c r="M33" s="142"/>
      <c r="N33" s="117"/>
      <c r="O33" s="90">
        <f t="shared" si="0"/>
        <v>0</v>
      </c>
      <c r="P33" s="143">
        <f t="shared" si="1"/>
        <v>0</v>
      </c>
      <c r="Q33" s="90">
        <f t="shared" si="2"/>
        <v>0</v>
      </c>
      <c r="R33" s="143">
        <f t="shared" si="3"/>
        <v>0</v>
      </c>
      <c r="T33" s="89">
        <f t="shared" si="4"/>
        <v>0</v>
      </c>
      <c r="U33" s="89">
        <f t="shared" si="5"/>
        <v>0</v>
      </c>
    </row>
    <row r="34" spans="1:21" s="89" customFormat="1" ht="15.6" customHeight="1">
      <c r="A34" s="138">
        <v>23</v>
      </c>
      <c r="B34" s="106"/>
      <c r="C34" s="54"/>
      <c r="D34" s="54"/>
      <c r="E34" s="108"/>
      <c r="F34" s="108"/>
      <c r="G34" s="108"/>
      <c r="H34" s="108"/>
      <c r="I34" s="108"/>
      <c r="J34" s="108"/>
      <c r="K34" s="155">
        <f t="shared" ref="K34:K51" si="6">+U34</f>
        <v>0</v>
      </c>
      <c r="L34" s="139"/>
      <c r="M34" s="142">
        <f t="shared" ref="M34:M51" si="7">+(E34+F34+G34-U34*2)*2-L34</f>
        <v>0</v>
      </c>
      <c r="N34" s="117"/>
      <c r="O34" s="90">
        <f t="shared" si="0"/>
        <v>0</v>
      </c>
      <c r="P34" s="143">
        <f t="shared" si="1"/>
        <v>0</v>
      </c>
      <c r="Q34" s="90">
        <f t="shared" si="2"/>
        <v>0</v>
      </c>
      <c r="R34" s="143">
        <f t="shared" si="3"/>
        <v>0</v>
      </c>
      <c r="T34" s="89">
        <f t="shared" si="4"/>
        <v>0</v>
      </c>
      <c r="U34" s="89">
        <f t="shared" si="5"/>
        <v>0</v>
      </c>
    </row>
    <row r="35" spans="1:21" s="89" customFormat="1" ht="15.6" customHeight="1">
      <c r="A35" s="138">
        <v>24</v>
      </c>
      <c r="B35" s="106"/>
      <c r="C35" s="54"/>
      <c r="D35" s="54"/>
      <c r="E35" s="108"/>
      <c r="F35" s="108"/>
      <c r="G35" s="108"/>
      <c r="H35" s="108"/>
      <c r="I35" s="108"/>
      <c r="J35" s="108"/>
      <c r="K35" s="155">
        <f t="shared" si="6"/>
        <v>0</v>
      </c>
      <c r="L35" s="139"/>
      <c r="M35" s="142">
        <f t="shared" si="7"/>
        <v>0</v>
      </c>
      <c r="N35" s="117"/>
      <c r="O35" s="90">
        <f t="shared" si="0"/>
        <v>0</v>
      </c>
      <c r="P35" s="143">
        <f t="shared" si="1"/>
        <v>0</v>
      </c>
      <c r="Q35" s="90">
        <f t="shared" si="2"/>
        <v>0</v>
      </c>
      <c r="R35" s="143">
        <f t="shared" si="3"/>
        <v>0</v>
      </c>
      <c r="T35" s="89">
        <f t="shared" si="4"/>
        <v>0</v>
      </c>
      <c r="U35" s="89">
        <f t="shared" si="5"/>
        <v>0</v>
      </c>
    </row>
    <row r="36" spans="1:21" s="89" customFormat="1" ht="15.6" customHeight="1">
      <c r="A36" s="138">
        <v>25</v>
      </c>
      <c r="B36" s="106"/>
      <c r="C36" s="54"/>
      <c r="D36" s="54"/>
      <c r="E36" s="108"/>
      <c r="F36" s="108"/>
      <c r="G36" s="108"/>
      <c r="H36" s="108"/>
      <c r="I36" s="108"/>
      <c r="J36" s="108"/>
      <c r="K36" s="155">
        <f t="shared" si="6"/>
        <v>0</v>
      </c>
      <c r="L36" s="139"/>
      <c r="M36" s="142">
        <f t="shared" si="7"/>
        <v>0</v>
      </c>
      <c r="N36" s="117"/>
      <c r="O36" s="90">
        <f t="shared" si="0"/>
        <v>0</v>
      </c>
      <c r="P36" s="143">
        <f t="shared" si="1"/>
        <v>0</v>
      </c>
      <c r="Q36" s="90">
        <f t="shared" si="2"/>
        <v>0</v>
      </c>
      <c r="R36" s="143">
        <f t="shared" si="3"/>
        <v>0</v>
      </c>
      <c r="T36" s="89">
        <f t="shared" si="4"/>
        <v>0</v>
      </c>
      <c r="U36" s="89">
        <f t="shared" si="5"/>
        <v>0</v>
      </c>
    </row>
    <row r="37" spans="1:21" s="89" customFormat="1" ht="15.6" customHeight="1">
      <c r="A37" s="138">
        <v>26</v>
      </c>
      <c r="B37" s="106"/>
      <c r="C37" s="54"/>
      <c r="D37" s="54"/>
      <c r="E37" s="108"/>
      <c r="F37" s="108"/>
      <c r="G37" s="108"/>
      <c r="H37" s="108"/>
      <c r="I37" s="108"/>
      <c r="J37" s="108"/>
      <c r="K37" s="155">
        <f t="shared" si="6"/>
        <v>0</v>
      </c>
      <c r="L37" s="139"/>
      <c r="M37" s="142">
        <f t="shared" si="7"/>
        <v>0</v>
      </c>
      <c r="N37" s="117"/>
      <c r="O37" s="90">
        <f t="shared" si="0"/>
        <v>0</v>
      </c>
      <c r="P37" s="143">
        <f t="shared" si="1"/>
        <v>0</v>
      </c>
      <c r="Q37" s="90">
        <f t="shared" si="2"/>
        <v>0</v>
      </c>
      <c r="R37" s="143">
        <f t="shared" si="3"/>
        <v>0</v>
      </c>
      <c r="T37" s="89">
        <f t="shared" si="4"/>
        <v>0</v>
      </c>
      <c r="U37" s="89">
        <f t="shared" si="5"/>
        <v>0</v>
      </c>
    </row>
    <row r="38" spans="1:21" s="89" customFormat="1" ht="15.6" customHeight="1">
      <c r="A38" s="138">
        <v>27</v>
      </c>
      <c r="B38" s="106"/>
      <c r="C38" s="54"/>
      <c r="D38" s="54"/>
      <c r="E38" s="108"/>
      <c r="F38" s="108"/>
      <c r="G38" s="108"/>
      <c r="H38" s="108"/>
      <c r="I38" s="108"/>
      <c r="J38" s="108"/>
      <c r="K38" s="155">
        <f t="shared" si="6"/>
        <v>0</v>
      </c>
      <c r="L38" s="139"/>
      <c r="M38" s="142">
        <f t="shared" si="7"/>
        <v>0</v>
      </c>
      <c r="N38" s="117"/>
      <c r="O38" s="90">
        <f t="shared" si="0"/>
        <v>0</v>
      </c>
      <c r="P38" s="143">
        <f t="shared" si="1"/>
        <v>0</v>
      </c>
      <c r="Q38" s="90">
        <f t="shared" si="2"/>
        <v>0</v>
      </c>
      <c r="R38" s="143">
        <f t="shared" si="3"/>
        <v>0</v>
      </c>
      <c r="T38" s="89">
        <f t="shared" si="4"/>
        <v>0</v>
      </c>
      <c r="U38" s="89">
        <f t="shared" si="5"/>
        <v>0</v>
      </c>
    </row>
    <row r="39" spans="1:21" s="89" customFormat="1" ht="15.6" customHeight="1">
      <c r="A39" s="138">
        <v>28</v>
      </c>
      <c r="B39" s="106"/>
      <c r="C39" s="54"/>
      <c r="D39" s="54"/>
      <c r="E39" s="108"/>
      <c r="F39" s="108"/>
      <c r="G39" s="108"/>
      <c r="H39" s="108"/>
      <c r="I39" s="108"/>
      <c r="J39" s="108"/>
      <c r="K39" s="155">
        <f t="shared" si="6"/>
        <v>0</v>
      </c>
      <c r="L39" s="139"/>
      <c r="M39" s="142">
        <f t="shared" si="7"/>
        <v>0</v>
      </c>
      <c r="N39" s="117"/>
      <c r="O39" s="90">
        <f t="shared" si="0"/>
        <v>0</v>
      </c>
      <c r="P39" s="143">
        <f t="shared" si="1"/>
        <v>0</v>
      </c>
      <c r="Q39" s="90">
        <f t="shared" si="2"/>
        <v>0</v>
      </c>
      <c r="R39" s="143">
        <f t="shared" si="3"/>
        <v>0</v>
      </c>
      <c r="T39" s="89">
        <f t="shared" si="4"/>
        <v>0</v>
      </c>
      <c r="U39" s="89">
        <f t="shared" si="5"/>
        <v>0</v>
      </c>
    </row>
    <row r="40" spans="1:21" s="89" customFormat="1" ht="15.6" customHeight="1">
      <c r="A40" s="138">
        <v>29</v>
      </c>
      <c r="B40" s="106"/>
      <c r="C40" s="54"/>
      <c r="D40" s="54"/>
      <c r="E40" s="108"/>
      <c r="F40" s="108"/>
      <c r="G40" s="108"/>
      <c r="H40" s="108"/>
      <c r="I40" s="108"/>
      <c r="J40" s="108"/>
      <c r="K40" s="155">
        <f t="shared" si="6"/>
        <v>0</v>
      </c>
      <c r="L40" s="139"/>
      <c r="M40" s="142">
        <f t="shared" si="7"/>
        <v>0</v>
      </c>
      <c r="N40" s="117"/>
      <c r="O40" s="90">
        <f t="shared" si="0"/>
        <v>0</v>
      </c>
      <c r="P40" s="143">
        <f t="shared" si="1"/>
        <v>0</v>
      </c>
      <c r="Q40" s="90">
        <f t="shared" si="2"/>
        <v>0</v>
      </c>
      <c r="R40" s="143">
        <f t="shared" si="3"/>
        <v>0</v>
      </c>
      <c r="T40" s="89">
        <f t="shared" si="4"/>
        <v>0</v>
      </c>
      <c r="U40" s="89">
        <f t="shared" si="5"/>
        <v>0</v>
      </c>
    </row>
    <row r="41" spans="1:21" s="89" customFormat="1" ht="15.6" customHeight="1">
      <c r="A41" s="138">
        <v>30</v>
      </c>
      <c r="B41" s="106"/>
      <c r="C41" s="54"/>
      <c r="D41" s="54"/>
      <c r="E41" s="108"/>
      <c r="F41" s="108"/>
      <c r="G41" s="108"/>
      <c r="H41" s="108"/>
      <c r="I41" s="108"/>
      <c r="J41" s="108"/>
      <c r="K41" s="155">
        <f t="shared" si="6"/>
        <v>0</v>
      </c>
      <c r="L41" s="139"/>
      <c r="M41" s="142">
        <f t="shared" si="7"/>
        <v>0</v>
      </c>
      <c r="N41" s="117"/>
      <c r="O41" s="90">
        <f t="shared" si="0"/>
        <v>0</v>
      </c>
      <c r="P41" s="143">
        <f t="shared" si="1"/>
        <v>0</v>
      </c>
      <c r="Q41" s="90">
        <f t="shared" si="2"/>
        <v>0</v>
      </c>
      <c r="R41" s="143">
        <f t="shared" si="3"/>
        <v>0</v>
      </c>
      <c r="T41" s="89">
        <f t="shared" si="4"/>
        <v>0</v>
      </c>
      <c r="U41" s="89">
        <f t="shared" si="5"/>
        <v>0</v>
      </c>
    </row>
    <row r="42" spans="1:21" s="89" customFormat="1" ht="15.6" customHeight="1">
      <c r="A42" s="138">
        <v>31</v>
      </c>
      <c r="B42" s="106"/>
      <c r="C42" s="54"/>
      <c r="D42" s="54"/>
      <c r="E42" s="108"/>
      <c r="F42" s="108"/>
      <c r="G42" s="108"/>
      <c r="H42" s="108"/>
      <c r="I42" s="108"/>
      <c r="J42" s="108"/>
      <c r="K42" s="155">
        <f t="shared" si="6"/>
        <v>0</v>
      </c>
      <c r="L42" s="139"/>
      <c r="M42" s="142">
        <f t="shared" si="7"/>
        <v>0</v>
      </c>
      <c r="N42" s="117"/>
      <c r="O42" s="90">
        <f t="shared" si="0"/>
        <v>0</v>
      </c>
      <c r="P42" s="143">
        <f t="shared" si="1"/>
        <v>0</v>
      </c>
      <c r="Q42" s="90">
        <f t="shared" si="2"/>
        <v>0</v>
      </c>
      <c r="R42" s="143">
        <f t="shared" si="3"/>
        <v>0</v>
      </c>
      <c r="T42" s="89">
        <f t="shared" si="4"/>
        <v>0</v>
      </c>
      <c r="U42" s="89">
        <f t="shared" si="5"/>
        <v>0</v>
      </c>
    </row>
    <row r="43" spans="1:21" s="89" customFormat="1" ht="15.6" customHeight="1">
      <c r="A43" s="138">
        <v>32</v>
      </c>
      <c r="B43" s="106"/>
      <c r="C43" s="54"/>
      <c r="D43" s="54"/>
      <c r="E43" s="108"/>
      <c r="F43" s="108"/>
      <c r="G43" s="108"/>
      <c r="H43" s="108"/>
      <c r="I43" s="108"/>
      <c r="J43" s="108"/>
      <c r="K43" s="155">
        <f t="shared" si="6"/>
        <v>0</v>
      </c>
      <c r="L43" s="139"/>
      <c r="M43" s="142">
        <f t="shared" si="7"/>
        <v>0</v>
      </c>
      <c r="N43" s="117"/>
      <c r="O43" s="90">
        <f t="shared" si="0"/>
        <v>0</v>
      </c>
      <c r="P43" s="143">
        <f t="shared" si="1"/>
        <v>0</v>
      </c>
      <c r="Q43" s="90">
        <f t="shared" si="2"/>
        <v>0</v>
      </c>
      <c r="R43" s="143">
        <f t="shared" si="3"/>
        <v>0</v>
      </c>
      <c r="T43" s="89">
        <f t="shared" si="4"/>
        <v>0</v>
      </c>
      <c r="U43" s="89">
        <f t="shared" si="5"/>
        <v>0</v>
      </c>
    </row>
    <row r="44" spans="1:21" s="89" customFormat="1" ht="15.6" customHeight="1">
      <c r="A44" s="138">
        <v>33</v>
      </c>
      <c r="B44" s="106"/>
      <c r="C44" s="54"/>
      <c r="D44" s="54"/>
      <c r="E44" s="108"/>
      <c r="F44" s="108"/>
      <c r="G44" s="108"/>
      <c r="H44" s="108"/>
      <c r="I44" s="108"/>
      <c r="J44" s="108"/>
      <c r="K44" s="155">
        <f t="shared" si="6"/>
        <v>0</v>
      </c>
      <c r="L44" s="139"/>
      <c r="M44" s="142">
        <f t="shared" si="7"/>
        <v>0</v>
      </c>
      <c r="N44" s="117"/>
      <c r="O44" s="90">
        <f t="shared" si="0"/>
        <v>0</v>
      </c>
      <c r="P44" s="143">
        <f t="shared" si="1"/>
        <v>0</v>
      </c>
      <c r="Q44" s="90">
        <f t="shared" si="2"/>
        <v>0</v>
      </c>
      <c r="R44" s="143">
        <f t="shared" si="3"/>
        <v>0</v>
      </c>
      <c r="T44" s="89">
        <f t="shared" si="4"/>
        <v>0</v>
      </c>
      <c r="U44" s="89">
        <f t="shared" si="5"/>
        <v>0</v>
      </c>
    </row>
    <row r="45" spans="1:21" s="89" customFormat="1" ht="15.6" customHeight="1">
      <c r="A45" s="138">
        <v>34</v>
      </c>
      <c r="B45" s="106"/>
      <c r="C45" s="54"/>
      <c r="D45" s="54"/>
      <c r="E45" s="108"/>
      <c r="F45" s="108"/>
      <c r="G45" s="108"/>
      <c r="H45" s="108"/>
      <c r="I45" s="108"/>
      <c r="J45" s="108"/>
      <c r="K45" s="155">
        <f t="shared" si="6"/>
        <v>0</v>
      </c>
      <c r="L45" s="139"/>
      <c r="M45" s="142">
        <f t="shared" si="7"/>
        <v>0</v>
      </c>
      <c r="N45" s="117"/>
      <c r="O45" s="90">
        <f t="shared" si="0"/>
        <v>0</v>
      </c>
      <c r="P45" s="143">
        <f t="shared" si="1"/>
        <v>0</v>
      </c>
      <c r="Q45" s="90">
        <f t="shared" si="2"/>
        <v>0</v>
      </c>
      <c r="R45" s="143">
        <f t="shared" si="3"/>
        <v>0</v>
      </c>
      <c r="T45" s="89">
        <f t="shared" si="4"/>
        <v>0</v>
      </c>
      <c r="U45" s="89">
        <f t="shared" si="5"/>
        <v>0</v>
      </c>
    </row>
    <row r="46" spans="1:21" s="89" customFormat="1" ht="15.6" customHeight="1">
      <c r="A46" s="138">
        <v>35</v>
      </c>
      <c r="B46" s="106"/>
      <c r="C46" s="54"/>
      <c r="D46" s="54"/>
      <c r="E46" s="108"/>
      <c r="F46" s="108"/>
      <c r="G46" s="108"/>
      <c r="H46" s="108"/>
      <c r="I46" s="108"/>
      <c r="J46" s="108"/>
      <c r="K46" s="155">
        <f t="shared" si="6"/>
        <v>0</v>
      </c>
      <c r="L46" s="139"/>
      <c r="M46" s="142">
        <f t="shared" si="7"/>
        <v>0</v>
      </c>
      <c r="N46" s="117"/>
      <c r="O46" s="90">
        <f t="shared" si="0"/>
        <v>0</v>
      </c>
      <c r="P46" s="143">
        <f t="shared" si="1"/>
        <v>0</v>
      </c>
      <c r="Q46" s="90">
        <f t="shared" si="2"/>
        <v>0</v>
      </c>
      <c r="R46" s="143">
        <f t="shared" si="3"/>
        <v>0</v>
      </c>
      <c r="T46" s="89">
        <f t="shared" si="4"/>
        <v>0</v>
      </c>
      <c r="U46" s="89">
        <f t="shared" si="5"/>
        <v>0</v>
      </c>
    </row>
    <row r="47" spans="1:21" s="89" customFormat="1" ht="15.6" customHeight="1">
      <c r="A47" s="138">
        <v>36</v>
      </c>
      <c r="B47" s="106"/>
      <c r="C47" s="54"/>
      <c r="D47" s="54"/>
      <c r="E47" s="108"/>
      <c r="F47" s="108"/>
      <c r="G47" s="108"/>
      <c r="H47" s="108"/>
      <c r="I47" s="108"/>
      <c r="J47" s="108"/>
      <c r="K47" s="155">
        <f t="shared" si="6"/>
        <v>0</v>
      </c>
      <c r="L47" s="139"/>
      <c r="M47" s="142">
        <f t="shared" si="7"/>
        <v>0</v>
      </c>
      <c r="N47" s="117"/>
      <c r="O47" s="90">
        <f t="shared" si="0"/>
        <v>0</v>
      </c>
      <c r="P47" s="143">
        <f t="shared" si="1"/>
        <v>0</v>
      </c>
      <c r="Q47" s="90">
        <f t="shared" si="2"/>
        <v>0</v>
      </c>
      <c r="R47" s="143">
        <f t="shared" si="3"/>
        <v>0</v>
      </c>
      <c r="T47" s="89">
        <f t="shared" si="4"/>
        <v>0</v>
      </c>
      <c r="U47" s="89">
        <f t="shared" si="5"/>
        <v>0</v>
      </c>
    </row>
    <row r="48" spans="1:21" s="89" customFormat="1" ht="15.6" customHeight="1">
      <c r="A48" s="138">
        <v>37</v>
      </c>
      <c r="B48" s="106"/>
      <c r="C48" s="54"/>
      <c r="D48" s="54"/>
      <c r="E48" s="108"/>
      <c r="F48" s="108"/>
      <c r="G48" s="108"/>
      <c r="H48" s="108"/>
      <c r="I48" s="108"/>
      <c r="J48" s="108"/>
      <c r="K48" s="155">
        <f t="shared" si="6"/>
        <v>0</v>
      </c>
      <c r="L48" s="139"/>
      <c r="M48" s="142">
        <f t="shared" si="7"/>
        <v>0</v>
      </c>
      <c r="N48" s="117"/>
      <c r="O48" s="90">
        <f t="shared" si="0"/>
        <v>0</v>
      </c>
      <c r="P48" s="143">
        <f t="shared" si="1"/>
        <v>0</v>
      </c>
      <c r="Q48" s="90">
        <f t="shared" si="2"/>
        <v>0</v>
      </c>
      <c r="R48" s="143">
        <f t="shared" si="3"/>
        <v>0</v>
      </c>
      <c r="T48" s="89">
        <f t="shared" si="4"/>
        <v>0</v>
      </c>
      <c r="U48" s="89">
        <f t="shared" si="5"/>
        <v>0</v>
      </c>
    </row>
    <row r="49" spans="1:21" s="89" customFormat="1" ht="15.6" customHeight="1">
      <c r="A49" s="138">
        <v>38</v>
      </c>
      <c r="B49" s="106"/>
      <c r="C49" s="54"/>
      <c r="D49" s="54"/>
      <c r="E49" s="108"/>
      <c r="F49" s="108"/>
      <c r="G49" s="108"/>
      <c r="H49" s="108"/>
      <c r="I49" s="108"/>
      <c r="J49" s="108"/>
      <c r="K49" s="155">
        <f t="shared" si="6"/>
        <v>0</v>
      </c>
      <c r="L49" s="139"/>
      <c r="M49" s="142">
        <f t="shared" si="7"/>
        <v>0</v>
      </c>
      <c r="N49" s="117"/>
      <c r="O49" s="90">
        <f t="shared" si="0"/>
        <v>0</v>
      </c>
      <c r="P49" s="143">
        <f t="shared" si="1"/>
        <v>0</v>
      </c>
      <c r="Q49" s="90">
        <f t="shared" si="2"/>
        <v>0</v>
      </c>
      <c r="R49" s="143">
        <f t="shared" si="3"/>
        <v>0</v>
      </c>
      <c r="T49" s="89">
        <f t="shared" si="4"/>
        <v>0</v>
      </c>
      <c r="U49" s="89">
        <f t="shared" si="5"/>
        <v>0</v>
      </c>
    </row>
    <row r="50" spans="1:21" s="89" customFormat="1" ht="15.6" customHeight="1">
      <c r="A50" s="138">
        <v>39</v>
      </c>
      <c r="B50" s="106"/>
      <c r="C50" s="54"/>
      <c r="D50" s="54"/>
      <c r="E50" s="108"/>
      <c r="F50" s="108"/>
      <c r="G50" s="108"/>
      <c r="H50" s="108"/>
      <c r="I50" s="108"/>
      <c r="J50" s="108"/>
      <c r="K50" s="155">
        <f t="shared" si="6"/>
        <v>0</v>
      </c>
      <c r="L50" s="139"/>
      <c r="M50" s="142">
        <f t="shared" si="7"/>
        <v>0</v>
      </c>
      <c r="N50" s="117"/>
      <c r="O50" s="90">
        <f t="shared" si="0"/>
        <v>0</v>
      </c>
      <c r="P50" s="143">
        <f t="shared" si="1"/>
        <v>0</v>
      </c>
      <c r="Q50" s="90">
        <f t="shared" si="2"/>
        <v>0</v>
      </c>
      <c r="R50" s="143">
        <f t="shared" si="3"/>
        <v>0</v>
      </c>
      <c r="T50" s="89">
        <f t="shared" si="4"/>
        <v>0</v>
      </c>
      <c r="U50" s="89">
        <f t="shared" si="5"/>
        <v>0</v>
      </c>
    </row>
    <row r="51" spans="1:21" s="89" customFormat="1" ht="15.6" customHeight="1">
      <c r="A51" s="138">
        <v>40</v>
      </c>
      <c r="B51" s="106"/>
      <c r="C51" s="54"/>
      <c r="D51" s="54"/>
      <c r="E51" s="108"/>
      <c r="F51" s="108"/>
      <c r="G51" s="108"/>
      <c r="H51" s="108"/>
      <c r="I51" s="108"/>
      <c r="J51" s="108"/>
      <c r="K51" s="155">
        <f t="shared" si="6"/>
        <v>0</v>
      </c>
      <c r="L51" s="139"/>
      <c r="M51" s="142">
        <f t="shared" si="7"/>
        <v>0</v>
      </c>
      <c r="N51" s="117"/>
      <c r="O51" s="90">
        <f t="shared" si="0"/>
        <v>0</v>
      </c>
      <c r="P51" s="143">
        <f t="shared" si="1"/>
        <v>0</v>
      </c>
      <c r="Q51" s="90">
        <f t="shared" si="2"/>
        <v>0</v>
      </c>
      <c r="R51" s="143">
        <f t="shared" si="3"/>
        <v>0</v>
      </c>
      <c r="T51" s="89">
        <f t="shared" si="4"/>
        <v>0</v>
      </c>
      <c r="U51" s="89">
        <f t="shared" si="5"/>
        <v>0</v>
      </c>
    </row>
    <row r="52" spans="1:21" s="89" customFormat="1" ht="20.100000000000001" customHeight="1">
      <c r="A52" s="121"/>
      <c r="B52" s="88"/>
    </row>
    <row r="53" spans="1:21" s="89" customFormat="1" ht="20.100000000000001" customHeight="1">
      <c r="A53" s="88"/>
      <c r="B53" s="88"/>
      <c r="C53" s="89" t="s">
        <v>90</v>
      </c>
      <c r="D53" s="89" t="s">
        <v>114</v>
      </c>
    </row>
    <row r="54" spans="1:21" s="89" customFormat="1" ht="20.100000000000001" customHeight="1">
      <c r="A54" s="88"/>
      <c r="B54" s="88"/>
      <c r="C54" s="89" t="s">
        <v>92</v>
      </c>
      <c r="D54" s="89" t="s">
        <v>93</v>
      </c>
    </row>
    <row r="55" spans="1:21" s="89" customFormat="1" ht="20.100000000000001" customHeight="1">
      <c r="A55" s="88"/>
      <c r="B55" s="88"/>
      <c r="C55" s="89" t="s">
        <v>94</v>
      </c>
      <c r="D55" s="89" t="s">
        <v>95</v>
      </c>
    </row>
    <row r="56" spans="1:21" s="89" customFormat="1" ht="20.100000000000001" customHeight="1">
      <c r="A56" s="88"/>
      <c r="B56" s="88"/>
    </row>
    <row r="57" spans="1:21" s="89" customFormat="1" ht="20.100000000000001" customHeight="1">
      <c r="A57" s="88"/>
      <c r="B57" s="88"/>
    </row>
    <row r="58" spans="1:21" s="89" customFormat="1" ht="20.100000000000001" customHeight="1">
      <c r="A58" s="88"/>
      <c r="B58" s="88"/>
    </row>
    <row r="59" spans="1:21" s="89" customFormat="1" ht="20.100000000000001" customHeight="1">
      <c r="A59" s="88"/>
      <c r="B59" s="88"/>
    </row>
    <row r="60" spans="1:21" s="89" customFormat="1">
      <c r="A60" s="88"/>
      <c r="B60" s="88"/>
    </row>
    <row r="61" spans="1:21" s="89" customFormat="1">
      <c r="A61" s="88"/>
      <c r="B61" s="88"/>
    </row>
    <row r="62" spans="1:21" s="89" customFormat="1">
      <c r="A62" s="88"/>
      <c r="B62" s="88"/>
    </row>
    <row r="63" spans="1:21" s="89" customFormat="1">
      <c r="A63" s="88"/>
      <c r="B63" s="88"/>
    </row>
    <row r="64" spans="1:21" s="89" customFormat="1">
      <c r="A64" s="88"/>
      <c r="B64" s="88"/>
    </row>
    <row r="65" spans="1:2" s="89" customFormat="1">
      <c r="A65" s="88"/>
      <c r="B65" s="88"/>
    </row>
    <row r="66" spans="1:2" s="89" customFormat="1">
      <c r="A66" s="88"/>
      <c r="B66" s="88"/>
    </row>
    <row r="67" spans="1:2" s="89" customFormat="1">
      <c r="A67" s="88"/>
      <c r="B67" s="88"/>
    </row>
    <row r="68" spans="1:2" s="89" customFormat="1">
      <c r="A68" s="88"/>
      <c r="B68" s="88"/>
    </row>
    <row r="69" spans="1:2" s="89" customFormat="1">
      <c r="A69" s="88"/>
      <c r="B69" s="88"/>
    </row>
    <row r="70" spans="1:2" s="89" customFormat="1">
      <c r="A70" s="88"/>
      <c r="B70" s="88"/>
    </row>
    <row r="71" spans="1:2" s="89" customFormat="1">
      <c r="A71" s="88"/>
      <c r="B71" s="88"/>
    </row>
    <row r="72" spans="1:2" s="89" customFormat="1">
      <c r="A72" s="88"/>
      <c r="B72" s="88"/>
    </row>
    <row r="73" spans="1:2" s="89" customFormat="1">
      <c r="A73" s="88"/>
      <c r="B73" s="88"/>
    </row>
    <row r="74" spans="1:2" s="89" customFormat="1">
      <c r="A74" s="88"/>
      <c r="B74" s="88"/>
    </row>
    <row r="75" spans="1:2" s="89" customFormat="1">
      <c r="A75" s="88"/>
      <c r="B75" s="88"/>
    </row>
    <row r="76" spans="1:2" s="89" customFormat="1">
      <c r="A76" s="88"/>
      <c r="B76" s="88"/>
    </row>
    <row r="77" spans="1:2" s="89" customFormat="1">
      <c r="A77" s="88"/>
      <c r="B77" s="88"/>
    </row>
    <row r="78" spans="1:2" s="89" customFormat="1">
      <c r="A78" s="88"/>
      <c r="B78" s="88"/>
    </row>
  </sheetData>
  <mergeCells count="5">
    <mergeCell ref="C3:M3"/>
    <mergeCell ref="C5:M5"/>
    <mergeCell ref="C7:M7"/>
    <mergeCell ref="C8:M8"/>
    <mergeCell ref="H10:J10"/>
  </mergeCells>
  <dataValidations count="14">
    <dataValidation type="list" allowBlank="1" showInputMessage="1" showErrorMessage="1" sqref="I12">
      <formula1>"0,1,2,3,4,5,6,7,9,14,15,16,22,25,27,29,34,35,37,41,43,44,47,48,50,52,54,55,56,57,58,60,63,81,88,90,91,95,97"</formula1>
    </dataValidation>
    <dataValidation type="list" allowBlank="1" showInputMessage="1" showErrorMessage="1" sqref="I15">
      <formula1>"0,1,2,3,4,5,6,7,9,14,15,16,22,25,27,29,34,35,37,41,43,44,47,48,50,52,55,56,57,58,59,60,63,81,88,90,91,95,97"</formula1>
    </dataValidation>
    <dataValidation type="list" allowBlank="1" showInputMessage="1" showErrorMessage="1" sqref="I17">
      <formula1>"0,1,2,3,4,5,6,7,8,9,10,11,12,13,14,15,16,17,18,19,20,21,22,23,24,25,26,27,28,29,30,31,32,33,34,35,36,37,38,39,40,41,42,43,44,45,46,47,48,49,50,51,52,53,54,55,56,57,58,60,63,81,88,90,91,95,97"</formula1>
    </dataValidation>
    <dataValidation type="list" allowBlank="1" showInputMessage="1" showErrorMessage="1" sqref="I18">
      <formula1>"0,1,2,3,4,5,6,7,9,14,15,16,22,25,27,29,34,35,37,41,42,43,44,47,48,50,52,55,56,57,58,60,63,81,88,90,91,95,97"</formula1>
    </dataValidation>
    <dataValidation type="list" allowBlank="1" showInputMessage="1" showErrorMessage="1" sqref="I19 J15">
      <formula1>"0,1,2,3,4,5,6,7,9,14,15,16,22,25,27,29,34,35,37,40,41,43,44,47,48,50,52,55,56,57,58,60,63,81,88,90,91,95,97"</formula1>
    </dataValidation>
    <dataValidation type="list" allowBlank="1" showInputMessage="1" showErrorMessage="1" sqref="I20">
      <formula1>"0,1,2,3,4,5,6,7,9,13,14,15,16,22,25,27,29,34,35,37,41,43,44,47,48,50,52,55,56,57,58,60,63,81,88,90,91,95,97"</formula1>
    </dataValidation>
    <dataValidation type="list" allowBlank="1" showInputMessage="1" showErrorMessage="1" sqref="J12">
      <formula1>"0,1,2,3,4,5,6,7,9,14,15,16,22,25,27,29,34,35,37,41,43,44,47,48,50,52,55,56,57,58,60,63,67,81,88,90,91,95,97"</formula1>
    </dataValidation>
    <dataValidation type="list" allowBlank="1" showInputMessage="1" showErrorMessage="1" sqref="J13">
      <formula1>"0,1,2,3,4,5,6,7,9,14,15,16,22,24,25,27,29,34,35,37,41,43,44,47,48,50,52,55,56,57,58,60,63,81,88,90,91,95,97"</formula1>
    </dataValidation>
    <dataValidation type="list" allowBlank="1" showInputMessage="1" showErrorMessage="1" sqref="J14">
      <formula1>"0,1,2,3,4,5,6,7,9,12,14,15,16,22,25,27,29,34,35,37,41,43,44,47,48,50,52,55,56,57,58,60,63,81,88,90,91,95,97"</formula1>
    </dataValidation>
    <dataValidation type="list" allowBlank="1" showInputMessage="1" showErrorMessage="1" sqref="J16">
      <formula1>"0,1,2,3,4,5,6,7,9,14,15,16,22,25,27,29,32,34,35,37,41,43,44,47,48,50,52,55,56,57,58,60,63,81,88,90,91,95,97"</formula1>
    </dataValidation>
    <dataValidation type="list" allowBlank="1" showInputMessage="1" showErrorMessage="1" sqref="J18">
      <formula1>"0,1,2,3,4,5,6,7,9,14,15,16,19,22,25,27,29,34,35,37,41,43,44,47,48,50,52,55,56,57,58,60,63,81,88,90,91,95,97"</formula1>
    </dataValidation>
    <dataValidation type="list" allowBlank="1" showInputMessage="1" showErrorMessage="1" sqref="J19 J22">
      <formula1>"0,1,2,3,4,5,6,7,9,14,15,16,22,25,27,29,34,35,37,41,43,44,47,48,50,52,55,56,57,58,60,63,71,81,88,90,91,95,97"</formula1>
    </dataValidation>
    <dataValidation type="list" allowBlank="1" showInputMessage="1" showErrorMessage="1" sqref="J20">
      <formula1>"0,1,2,3,4,5,6,7,9,10,14,15,16,22,25,27,29,34,35,37,41,43,44,47,48,50,52,55,56,57,58,60,63,81,88,90,91,95,97"</formula1>
    </dataValidation>
    <dataValidation type="list" allowBlank="1" showInputMessage="1" showErrorMessage="1" sqref="J21">
      <formula1>"0,1,2,3,4,5,6,7,9,14,15,16,22,25,27,29,34,35,37,41,43,44,47,48,50,52,55,56,57,58,59,60,61,62,63,64,65,66,67,68,69,70,71,72,73,74,75,76,77,78,79,80,81,82,83,84,85,86,87,88,89,90,91,92,93,94,95,96,97,98,99"</formula1>
    </dataValidation>
  </dataValidation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landscape" horizontalDpi="0" verticalDpi="0" copies="0"/>
  <headerFooter alignWithMargins="0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J87"/>
  <sheetViews>
    <sheetView tabSelected="1" workbookViewId="0">
      <selection activeCell="D2" sqref="D2:K2"/>
    </sheetView>
  </sheetViews>
  <sheetFormatPr defaultRowHeight="14.25"/>
  <cols>
    <col min="1" max="1" width="4.625" style="86" customWidth="1"/>
    <col min="2" max="2" width="2.375" style="86" customWidth="1"/>
    <col min="3" max="3" width="25.75" style="86" customWidth="1"/>
    <col min="4" max="4" width="32.5" style="86" customWidth="1"/>
    <col min="5" max="7" width="5.375" style="86" customWidth="1"/>
    <col min="8" max="8" width="6.25" style="86" customWidth="1"/>
    <col min="9" max="9" width="5.875" style="86" customWidth="1"/>
    <col min="10" max="10" width="5.75" style="86" customWidth="1"/>
    <col min="11" max="11" width="9.125" style="86" customWidth="1"/>
    <col min="12" max="12" width="8.25" style="86" customWidth="1"/>
    <col min="13" max="13" width="7.5" style="86" customWidth="1"/>
    <col min="14" max="14" width="8.75" style="86" customWidth="1"/>
    <col min="15" max="15" width="9.625" style="86" hidden="1" customWidth="1"/>
    <col min="16" max="18" width="5.875" style="86" hidden="1" customWidth="1"/>
    <col min="19" max="19" width="3.375" style="86" hidden="1" customWidth="1"/>
    <col min="20" max="21" width="5.875" style="86" hidden="1" customWidth="1"/>
    <col min="22" max="1024" width="5.875" style="86" customWidth="1"/>
  </cols>
  <sheetData>
    <row r="1" spans="1:22" s="84" customFormat="1" ht="12.75"/>
    <row r="2" spans="1:22" s="84" customFormat="1" ht="17.25" customHeight="1">
      <c r="D2" s="205" t="str">
        <f>+Dati!I4</f>
        <v>" IX TROFEO SYRAKO SUB "</v>
      </c>
      <c r="E2" s="205"/>
      <c r="F2" s="205"/>
      <c r="G2" s="205"/>
      <c r="H2" s="205"/>
      <c r="I2" s="205"/>
      <c r="J2" s="205"/>
      <c r="K2" s="205"/>
      <c r="L2" s="157"/>
      <c r="N2" s="83"/>
      <c r="O2" s="83"/>
      <c r="P2" s="83"/>
      <c r="Q2" s="83"/>
      <c r="R2" s="83"/>
      <c r="S2" s="83"/>
      <c r="T2" s="83"/>
      <c r="U2" s="83"/>
      <c r="V2" s="83"/>
    </row>
    <row r="3" spans="1:22" s="84" customFormat="1" ht="15.75">
      <c r="L3" s="83"/>
      <c r="M3" s="83"/>
      <c r="N3" s="83"/>
      <c r="O3" s="83"/>
      <c r="P3" s="83"/>
      <c r="Q3" s="85"/>
      <c r="R3" s="83"/>
      <c r="S3" s="83"/>
      <c r="T3" s="83"/>
      <c r="U3" s="83"/>
      <c r="V3" s="83"/>
    </row>
    <row r="4" spans="1:22" s="84" customFormat="1" ht="15.75">
      <c r="D4" s="202" t="s">
        <v>115</v>
      </c>
      <c r="E4" s="202"/>
      <c r="F4" s="202"/>
      <c r="G4" s="202"/>
      <c r="H4" s="202"/>
      <c r="I4" s="202"/>
      <c r="J4" s="202"/>
      <c r="M4" s="83"/>
      <c r="N4" s="83"/>
      <c r="O4" s="83"/>
      <c r="P4" s="83"/>
      <c r="Q4" s="83"/>
      <c r="R4" s="83"/>
      <c r="S4" s="83"/>
      <c r="T4" s="83"/>
      <c r="U4" s="83"/>
      <c r="V4" s="83"/>
    </row>
    <row r="5" spans="1:22" s="84" customFormat="1" ht="15.75">
      <c r="D5" s="202" t="str">
        <f>+Dati!I6</f>
        <v>AUGUSTA (SR)</v>
      </c>
      <c r="E5" s="202"/>
      <c r="F5" s="202"/>
      <c r="G5" s="202"/>
      <c r="H5" s="202"/>
      <c r="I5" s="202"/>
      <c r="J5" s="202"/>
      <c r="L5" s="83"/>
      <c r="M5" s="85"/>
      <c r="N5" s="83"/>
      <c r="O5" s="83"/>
      <c r="P5" s="83"/>
      <c r="Q5" s="83"/>
      <c r="R5" s="83"/>
      <c r="S5" s="83"/>
      <c r="T5" s="83"/>
      <c r="U5" s="83"/>
      <c r="V5" s="83"/>
    </row>
    <row r="6" spans="1:22" ht="15.75">
      <c r="D6" s="203">
        <f>+Dati!I8</f>
        <v>44989</v>
      </c>
      <c r="E6" s="203"/>
      <c r="F6" s="203"/>
      <c r="G6" s="203"/>
      <c r="H6" s="203"/>
      <c r="I6" s="203"/>
      <c r="J6" s="203"/>
      <c r="L6" s="158"/>
      <c r="M6" s="83"/>
      <c r="N6" s="83"/>
      <c r="O6" s="85"/>
      <c r="P6" s="85"/>
      <c r="Q6" s="83"/>
      <c r="R6" s="85"/>
      <c r="S6" s="85"/>
      <c r="T6" s="85"/>
      <c r="U6" s="85"/>
      <c r="V6" s="85"/>
    </row>
    <row r="8" spans="1:22" s="132" customFormat="1" ht="40.5" customHeight="1">
      <c r="A8" s="99" t="s">
        <v>100</v>
      </c>
      <c r="B8" s="99"/>
      <c r="C8" s="99" t="s">
        <v>60</v>
      </c>
      <c r="D8" s="151" t="s">
        <v>111</v>
      </c>
      <c r="E8" s="159" t="s">
        <v>66</v>
      </c>
      <c r="F8" s="160" t="s">
        <v>67</v>
      </c>
      <c r="G8" s="160" t="s">
        <v>68</v>
      </c>
      <c r="H8" s="210" t="s">
        <v>102</v>
      </c>
      <c r="I8" s="210"/>
      <c r="J8" s="210"/>
      <c r="K8" s="99" t="s">
        <v>103</v>
      </c>
      <c r="L8" s="161" t="s">
        <v>104</v>
      </c>
      <c r="M8" s="99" t="s">
        <v>106</v>
      </c>
      <c r="N8" s="161" t="s">
        <v>79</v>
      </c>
      <c r="P8" s="133"/>
    </row>
    <row r="9" spans="1:22" s="132" customFormat="1" ht="7.5" customHeight="1">
      <c r="D9" s="135"/>
      <c r="N9" s="104"/>
      <c r="P9" s="133"/>
    </row>
    <row r="10" spans="1:22" s="89" customFormat="1" ht="15.75">
      <c r="A10" s="138">
        <v>1</v>
      </c>
      <c r="B10" s="106"/>
      <c r="C10" s="54"/>
      <c r="D10" s="162"/>
      <c r="E10" s="108"/>
      <c r="F10" s="108"/>
      <c r="G10" s="108"/>
      <c r="H10" s="108"/>
      <c r="I10" s="108"/>
      <c r="J10" s="108"/>
      <c r="K10" s="155"/>
      <c r="L10" s="139"/>
      <c r="M10" s="142"/>
      <c r="N10" s="117"/>
      <c r="O10" s="90">
        <f t="shared" ref="O10:O19" si="0">+H10*60+I10+J10*0.01</f>
        <v>0</v>
      </c>
      <c r="P10" s="143">
        <f t="shared" ref="P10:P19" si="1">+O10</f>
        <v>0</v>
      </c>
      <c r="Q10" s="90">
        <f t="shared" ref="Q10:Q19" si="2">+O10+L10*100</f>
        <v>0</v>
      </c>
      <c r="R10" s="143">
        <f t="shared" ref="R10:R19" si="3">+Q10*0.1</f>
        <v>0</v>
      </c>
      <c r="T10" s="143">
        <f t="shared" ref="T10:T19" si="4">+H10*60+I10</f>
        <v>0</v>
      </c>
      <c r="U10" s="143">
        <f t="shared" ref="U10:U19" si="5">+IF(P10&gt;T10,T10+1,P10)</f>
        <v>0</v>
      </c>
    </row>
    <row r="11" spans="1:22" s="89" customFormat="1" ht="15.75">
      <c r="A11" s="138">
        <v>2</v>
      </c>
      <c r="B11" s="106"/>
      <c r="C11" s="54"/>
      <c r="D11" s="162"/>
      <c r="E11" s="108"/>
      <c r="F11" s="108"/>
      <c r="G11" s="108"/>
      <c r="H11" s="108"/>
      <c r="I11" s="108"/>
      <c r="J11" s="108"/>
      <c r="K11" s="155"/>
      <c r="L11" s="139"/>
      <c r="M11" s="142"/>
      <c r="N11" s="117"/>
      <c r="O11" s="90">
        <f t="shared" si="0"/>
        <v>0</v>
      </c>
      <c r="P11" s="143">
        <f t="shared" si="1"/>
        <v>0</v>
      </c>
      <c r="Q11" s="90">
        <f t="shared" si="2"/>
        <v>0</v>
      </c>
      <c r="R11" s="143">
        <f t="shared" si="3"/>
        <v>0</v>
      </c>
      <c r="T11" s="89">
        <f t="shared" si="4"/>
        <v>0</v>
      </c>
      <c r="U11" s="89">
        <f t="shared" si="5"/>
        <v>0</v>
      </c>
    </row>
    <row r="12" spans="1:22" s="89" customFormat="1" ht="15.75">
      <c r="A12" s="138">
        <v>3</v>
      </c>
      <c r="B12" s="106"/>
      <c r="C12" s="125"/>
      <c r="D12" s="125"/>
      <c r="E12" s="108"/>
      <c r="F12" s="108"/>
      <c r="G12" s="108"/>
      <c r="H12" s="108"/>
      <c r="I12" s="108"/>
      <c r="J12" s="108"/>
      <c r="K12" s="155"/>
      <c r="L12" s="139"/>
      <c r="M12" s="142"/>
      <c r="N12" s="117"/>
      <c r="O12" s="90">
        <f t="shared" si="0"/>
        <v>0</v>
      </c>
      <c r="P12" s="143">
        <f t="shared" si="1"/>
        <v>0</v>
      </c>
      <c r="Q12" s="90">
        <f t="shared" si="2"/>
        <v>0</v>
      </c>
      <c r="R12" s="143">
        <f t="shared" si="3"/>
        <v>0</v>
      </c>
      <c r="T12" s="89">
        <f t="shared" si="4"/>
        <v>0</v>
      </c>
      <c r="U12" s="89">
        <f t="shared" si="5"/>
        <v>0</v>
      </c>
    </row>
    <row r="13" spans="1:22" s="89" customFormat="1" ht="15.75">
      <c r="A13" s="138">
        <v>4</v>
      </c>
      <c r="B13" s="106"/>
      <c r="C13" s="125"/>
      <c r="D13" s="125"/>
      <c r="E13" s="108"/>
      <c r="F13" s="108"/>
      <c r="G13" s="108"/>
      <c r="H13" s="108"/>
      <c r="I13" s="108"/>
      <c r="J13" s="108"/>
      <c r="K13" s="155">
        <f t="shared" ref="K13:K19" si="6">+U13</f>
        <v>0</v>
      </c>
      <c r="L13" s="139"/>
      <c r="M13" s="142">
        <f t="shared" ref="M13:M19" si="7">+(E13+F13+G13-U13*2)*2-L13</f>
        <v>0</v>
      </c>
      <c r="N13" s="117"/>
      <c r="O13" s="90">
        <f t="shared" si="0"/>
        <v>0</v>
      </c>
      <c r="P13" s="143">
        <f t="shared" si="1"/>
        <v>0</v>
      </c>
      <c r="Q13" s="90">
        <f t="shared" si="2"/>
        <v>0</v>
      </c>
      <c r="R13" s="143">
        <f t="shared" si="3"/>
        <v>0</v>
      </c>
      <c r="T13" s="89">
        <f t="shared" si="4"/>
        <v>0</v>
      </c>
      <c r="U13" s="89">
        <f t="shared" si="5"/>
        <v>0</v>
      </c>
    </row>
    <row r="14" spans="1:22" s="89" customFormat="1" ht="15.75">
      <c r="A14" s="138">
        <v>5</v>
      </c>
      <c r="B14" s="106"/>
      <c r="C14" s="54"/>
      <c r="D14" s="162"/>
      <c r="E14" s="108"/>
      <c r="F14" s="108"/>
      <c r="G14" s="108"/>
      <c r="H14" s="108"/>
      <c r="I14" s="108"/>
      <c r="J14" s="108"/>
      <c r="K14" s="155">
        <f t="shared" si="6"/>
        <v>0</v>
      </c>
      <c r="L14" s="139"/>
      <c r="M14" s="142">
        <f t="shared" si="7"/>
        <v>0</v>
      </c>
      <c r="N14" s="117"/>
      <c r="O14" s="90">
        <f t="shared" si="0"/>
        <v>0</v>
      </c>
      <c r="P14" s="143">
        <f t="shared" si="1"/>
        <v>0</v>
      </c>
      <c r="Q14" s="90">
        <f t="shared" si="2"/>
        <v>0</v>
      </c>
      <c r="R14" s="143">
        <f t="shared" si="3"/>
        <v>0</v>
      </c>
      <c r="T14" s="89">
        <f t="shared" si="4"/>
        <v>0</v>
      </c>
      <c r="U14" s="89">
        <f t="shared" si="5"/>
        <v>0</v>
      </c>
    </row>
    <row r="15" spans="1:22" s="89" customFormat="1" ht="15.75">
      <c r="A15" s="138">
        <v>6</v>
      </c>
      <c r="B15" s="106"/>
      <c r="C15" s="125"/>
      <c r="D15" s="125"/>
      <c r="E15" s="108"/>
      <c r="F15" s="108"/>
      <c r="G15" s="108"/>
      <c r="H15" s="108"/>
      <c r="I15" s="108"/>
      <c r="J15" s="108"/>
      <c r="K15" s="155">
        <f t="shared" si="6"/>
        <v>0</v>
      </c>
      <c r="L15" s="139"/>
      <c r="M15" s="142">
        <f t="shared" si="7"/>
        <v>0</v>
      </c>
      <c r="N15" s="117"/>
      <c r="O15" s="90">
        <f t="shared" si="0"/>
        <v>0</v>
      </c>
      <c r="P15" s="143">
        <f t="shared" si="1"/>
        <v>0</v>
      </c>
      <c r="Q15" s="90">
        <f t="shared" si="2"/>
        <v>0</v>
      </c>
      <c r="R15" s="143">
        <f t="shared" si="3"/>
        <v>0</v>
      </c>
      <c r="T15" s="89">
        <f t="shared" si="4"/>
        <v>0</v>
      </c>
      <c r="U15" s="89">
        <f t="shared" si="5"/>
        <v>0</v>
      </c>
    </row>
    <row r="16" spans="1:22" s="89" customFormat="1" ht="15.75">
      <c r="A16" s="138">
        <v>7</v>
      </c>
      <c r="B16" s="106"/>
      <c r="C16" s="54"/>
      <c r="D16" s="162"/>
      <c r="E16" s="108"/>
      <c r="F16" s="108"/>
      <c r="G16" s="108"/>
      <c r="H16" s="108"/>
      <c r="I16" s="108"/>
      <c r="J16" s="108"/>
      <c r="K16" s="155">
        <f t="shared" si="6"/>
        <v>0</v>
      </c>
      <c r="L16" s="139"/>
      <c r="M16" s="142">
        <f t="shared" si="7"/>
        <v>0</v>
      </c>
      <c r="N16" s="117"/>
      <c r="O16" s="90">
        <f t="shared" si="0"/>
        <v>0</v>
      </c>
      <c r="P16" s="143">
        <f t="shared" si="1"/>
        <v>0</v>
      </c>
      <c r="Q16" s="90">
        <f t="shared" si="2"/>
        <v>0</v>
      </c>
      <c r="R16" s="143">
        <f t="shared" si="3"/>
        <v>0</v>
      </c>
      <c r="T16" s="89">
        <f t="shared" si="4"/>
        <v>0</v>
      </c>
      <c r="U16" s="89">
        <f t="shared" si="5"/>
        <v>0</v>
      </c>
    </row>
    <row r="17" spans="1:21" s="89" customFormat="1" ht="15.75">
      <c r="A17" s="138">
        <v>8</v>
      </c>
      <c r="B17" s="106"/>
      <c r="C17" s="54"/>
      <c r="D17" s="162"/>
      <c r="E17" s="108"/>
      <c r="F17" s="108"/>
      <c r="G17" s="108"/>
      <c r="H17" s="108"/>
      <c r="I17" s="108"/>
      <c r="J17" s="108"/>
      <c r="K17" s="155">
        <f t="shared" si="6"/>
        <v>0</v>
      </c>
      <c r="L17" s="139"/>
      <c r="M17" s="142">
        <f t="shared" si="7"/>
        <v>0</v>
      </c>
      <c r="N17" s="117"/>
      <c r="O17" s="90">
        <f t="shared" si="0"/>
        <v>0</v>
      </c>
      <c r="P17" s="143">
        <f t="shared" si="1"/>
        <v>0</v>
      </c>
      <c r="Q17" s="90">
        <f t="shared" si="2"/>
        <v>0</v>
      </c>
      <c r="R17" s="143">
        <f t="shared" si="3"/>
        <v>0</v>
      </c>
      <c r="T17" s="89">
        <f t="shared" si="4"/>
        <v>0</v>
      </c>
      <c r="U17" s="89">
        <f t="shared" si="5"/>
        <v>0</v>
      </c>
    </row>
    <row r="18" spans="1:21" s="89" customFormat="1" ht="15.75">
      <c r="A18" s="138">
        <v>9</v>
      </c>
      <c r="B18" s="106"/>
      <c r="C18" s="126"/>
      <c r="D18" s="125"/>
      <c r="E18" s="108"/>
      <c r="F18" s="108"/>
      <c r="G18" s="108"/>
      <c r="H18" s="108"/>
      <c r="I18" s="108"/>
      <c r="J18" s="108"/>
      <c r="K18" s="155">
        <f t="shared" si="6"/>
        <v>0</v>
      </c>
      <c r="L18" s="139"/>
      <c r="M18" s="142">
        <f t="shared" si="7"/>
        <v>0</v>
      </c>
      <c r="N18" s="117"/>
      <c r="O18" s="90">
        <f t="shared" si="0"/>
        <v>0</v>
      </c>
      <c r="P18" s="143">
        <f t="shared" si="1"/>
        <v>0</v>
      </c>
      <c r="Q18" s="90">
        <f t="shared" si="2"/>
        <v>0</v>
      </c>
      <c r="R18" s="143">
        <f t="shared" si="3"/>
        <v>0</v>
      </c>
      <c r="T18" s="89">
        <f t="shared" si="4"/>
        <v>0</v>
      </c>
      <c r="U18" s="89">
        <f t="shared" si="5"/>
        <v>0</v>
      </c>
    </row>
    <row r="19" spans="1:21" s="89" customFormat="1" ht="15.75">
      <c r="A19" s="138">
        <v>10</v>
      </c>
      <c r="B19" s="106"/>
      <c r="C19" s="125"/>
      <c r="D19" s="125"/>
      <c r="E19" s="108"/>
      <c r="F19" s="108"/>
      <c r="G19" s="108"/>
      <c r="H19" s="108"/>
      <c r="I19" s="108"/>
      <c r="J19" s="108"/>
      <c r="K19" s="155">
        <f t="shared" si="6"/>
        <v>0</v>
      </c>
      <c r="L19" s="139"/>
      <c r="M19" s="142">
        <f t="shared" si="7"/>
        <v>0</v>
      </c>
      <c r="N19" s="117"/>
      <c r="O19" s="90">
        <f t="shared" si="0"/>
        <v>0</v>
      </c>
      <c r="P19" s="143">
        <f t="shared" si="1"/>
        <v>0</v>
      </c>
      <c r="Q19" s="90">
        <f t="shared" si="2"/>
        <v>0</v>
      </c>
      <c r="R19" s="143">
        <f t="shared" si="3"/>
        <v>0</v>
      </c>
      <c r="T19" s="89">
        <f t="shared" si="4"/>
        <v>0</v>
      </c>
      <c r="U19" s="89">
        <f t="shared" si="5"/>
        <v>0</v>
      </c>
    </row>
    <row r="20" spans="1:21" s="89" customFormat="1" ht="19.899999999999999" customHeight="1">
      <c r="A20" s="88"/>
      <c r="B20" s="88"/>
    </row>
    <row r="21" spans="1:21" s="89" customFormat="1" ht="19.899999999999999" customHeight="1">
      <c r="A21" s="88"/>
      <c r="B21" s="88"/>
      <c r="C21" s="89" t="s">
        <v>90</v>
      </c>
      <c r="D21" s="89" t="s">
        <v>91</v>
      </c>
    </row>
    <row r="22" spans="1:21" s="89" customFormat="1" ht="19.899999999999999" customHeight="1">
      <c r="A22" s="88"/>
      <c r="B22" s="88"/>
      <c r="C22" s="89" t="s">
        <v>92</v>
      </c>
      <c r="D22" s="89" t="s">
        <v>93</v>
      </c>
    </row>
    <row r="23" spans="1:21" s="89" customFormat="1">
      <c r="A23" s="88"/>
      <c r="B23" s="88"/>
      <c r="C23" s="89" t="s">
        <v>94</v>
      </c>
      <c r="D23" s="89" t="s">
        <v>95</v>
      </c>
    </row>
    <row r="24" spans="1:21" s="89" customFormat="1">
      <c r="A24" s="88"/>
      <c r="B24" s="88"/>
    </row>
    <row r="25" spans="1:21" s="89" customFormat="1">
      <c r="A25" s="88"/>
      <c r="B25" s="88"/>
    </row>
    <row r="26" spans="1:21" s="89" customFormat="1">
      <c r="A26" s="88"/>
      <c r="B26" s="88"/>
    </row>
    <row r="27" spans="1:21" s="89" customFormat="1">
      <c r="A27" s="88"/>
      <c r="B27" s="88"/>
    </row>
    <row r="28" spans="1:21" s="89" customFormat="1">
      <c r="A28" s="88"/>
      <c r="B28" s="88"/>
    </row>
    <row r="29" spans="1:21" s="89" customFormat="1">
      <c r="A29" s="88"/>
      <c r="B29" s="88"/>
    </row>
    <row r="30" spans="1:21" s="89" customFormat="1">
      <c r="A30" s="88"/>
      <c r="B30" s="88"/>
    </row>
    <row r="31" spans="1:21" s="89" customFormat="1">
      <c r="A31" s="88"/>
      <c r="B31" s="88"/>
    </row>
    <row r="32" spans="1:21" s="89" customFormat="1">
      <c r="A32" s="88"/>
      <c r="B32" s="88"/>
    </row>
    <row r="33" spans="1:2" s="89" customFormat="1">
      <c r="A33" s="88"/>
      <c r="B33" s="88"/>
    </row>
    <row r="34" spans="1:2" s="89" customFormat="1">
      <c r="A34" s="88"/>
      <c r="B34" s="88"/>
    </row>
    <row r="35" spans="1:2" s="89" customFormat="1">
      <c r="A35" s="88"/>
      <c r="B35" s="88"/>
    </row>
    <row r="36" spans="1:2" s="89" customFormat="1">
      <c r="A36" s="88"/>
      <c r="B36" s="88"/>
    </row>
    <row r="37" spans="1:2" s="89" customFormat="1">
      <c r="A37" s="88"/>
      <c r="B37" s="88"/>
    </row>
    <row r="38" spans="1:2" s="89" customFormat="1">
      <c r="A38" s="88"/>
      <c r="B38" s="88"/>
    </row>
    <row r="39" spans="1:2" s="89" customFormat="1">
      <c r="A39" s="88"/>
      <c r="B39" s="88"/>
    </row>
    <row r="40" spans="1:2" s="89" customFormat="1">
      <c r="A40" s="88"/>
      <c r="B40" s="88"/>
    </row>
    <row r="41" spans="1:2" s="89" customFormat="1">
      <c r="A41" s="88"/>
      <c r="B41" s="88"/>
    </row>
    <row r="42" spans="1:2" s="89" customFormat="1">
      <c r="A42" s="88"/>
      <c r="B42" s="88"/>
    </row>
    <row r="43" spans="1:2" s="89" customFormat="1">
      <c r="A43" s="88"/>
      <c r="B43" s="88"/>
    </row>
    <row r="44" spans="1:2" s="89" customFormat="1">
      <c r="A44" s="88"/>
      <c r="B44" s="88"/>
    </row>
    <row r="45" spans="1:2" s="89" customFormat="1">
      <c r="A45" s="88"/>
      <c r="B45" s="88"/>
    </row>
    <row r="46" spans="1:2" s="89" customFormat="1">
      <c r="A46" s="88"/>
      <c r="B46" s="88"/>
    </row>
    <row r="47" spans="1:2" s="89" customFormat="1">
      <c r="A47" s="88"/>
      <c r="B47" s="88"/>
    </row>
    <row r="48" spans="1:2" s="89" customFormat="1">
      <c r="A48" s="88"/>
      <c r="B48" s="88"/>
    </row>
    <row r="49" spans="1:2" s="89" customFormat="1">
      <c r="A49" s="88"/>
      <c r="B49" s="88"/>
    </row>
    <row r="50" spans="1:2" s="89" customFormat="1">
      <c r="A50" s="88"/>
      <c r="B50" s="88"/>
    </row>
    <row r="51" spans="1:2" s="89" customFormat="1">
      <c r="A51" s="88"/>
      <c r="B51" s="88"/>
    </row>
    <row r="52" spans="1:2" s="89" customFormat="1">
      <c r="A52" s="88"/>
      <c r="B52" s="88"/>
    </row>
    <row r="53" spans="1:2" s="89" customFormat="1">
      <c r="A53" s="88"/>
      <c r="B53" s="88"/>
    </row>
    <row r="54" spans="1:2" s="89" customFormat="1">
      <c r="A54" s="88"/>
      <c r="B54" s="88"/>
    </row>
    <row r="55" spans="1:2" s="89" customFormat="1">
      <c r="A55" s="88"/>
      <c r="B55" s="88"/>
    </row>
    <row r="56" spans="1:2" s="89" customFormat="1">
      <c r="A56" s="88"/>
      <c r="B56" s="88"/>
    </row>
    <row r="57" spans="1:2" s="89" customFormat="1">
      <c r="A57" s="88"/>
      <c r="B57" s="88"/>
    </row>
    <row r="58" spans="1:2" s="89" customFormat="1">
      <c r="A58" s="88"/>
      <c r="B58" s="88"/>
    </row>
    <row r="59" spans="1:2" s="89" customFormat="1">
      <c r="A59" s="88"/>
      <c r="B59" s="88"/>
    </row>
    <row r="60" spans="1:2" s="89" customFormat="1">
      <c r="A60" s="88"/>
      <c r="B60" s="88"/>
    </row>
    <row r="61" spans="1:2" s="89" customFormat="1">
      <c r="A61" s="88"/>
      <c r="B61" s="88"/>
    </row>
    <row r="62" spans="1:2" s="89" customFormat="1">
      <c r="A62" s="88"/>
      <c r="B62" s="88"/>
    </row>
    <row r="63" spans="1:2" s="89" customFormat="1">
      <c r="A63" s="88"/>
      <c r="B63" s="88"/>
    </row>
    <row r="64" spans="1:2" s="89" customFormat="1">
      <c r="A64" s="88"/>
      <c r="B64" s="88"/>
    </row>
    <row r="65" spans="1:2" s="89" customFormat="1">
      <c r="A65" s="88"/>
      <c r="B65" s="88"/>
    </row>
    <row r="66" spans="1:2" s="89" customFormat="1">
      <c r="A66" s="88"/>
      <c r="B66" s="88"/>
    </row>
    <row r="67" spans="1:2" s="89" customFormat="1">
      <c r="A67" s="88"/>
      <c r="B67" s="88"/>
    </row>
    <row r="68" spans="1:2" s="89" customFormat="1">
      <c r="A68" s="88"/>
      <c r="B68" s="88"/>
    </row>
    <row r="69" spans="1:2" s="89" customFormat="1">
      <c r="A69" s="88"/>
      <c r="B69" s="88"/>
    </row>
    <row r="70" spans="1:2" s="89" customFormat="1">
      <c r="A70" s="88"/>
      <c r="B70" s="88"/>
    </row>
    <row r="71" spans="1:2" s="89" customFormat="1">
      <c r="A71" s="88"/>
      <c r="B71" s="88"/>
    </row>
    <row r="72" spans="1:2" s="89" customFormat="1">
      <c r="A72" s="88"/>
      <c r="B72" s="88"/>
    </row>
    <row r="73" spans="1:2" s="89" customFormat="1">
      <c r="A73" s="88"/>
      <c r="B73" s="88"/>
    </row>
    <row r="74" spans="1:2" s="89" customFormat="1">
      <c r="A74" s="88"/>
      <c r="B74" s="88"/>
    </row>
    <row r="75" spans="1:2" s="89" customFormat="1">
      <c r="A75" s="88"/>
      <c r="B75" s="88"/>
    </row>
    <row r="76" spans="1:2" s="89" customFormat="1">
      <c r="A76" s="88"/>
      <c r="B76" s="88"/>
    </row>
    <row r="77" spans="1:2" s="89" customFormat="1">
      <c r="A77" s="88"/>
      <c r="B77" s="88"/>
    </row>
    <row r="78" spans="1:2" s="89" customFormat="1">
      <c r="A78" s="88"/>
      <c r="B78" s="88"/>
    </row>
    <row r="79" spans="1:2" s="89" customFormat="1">
      <c r="A79" s="88"/>
      <c r="B79" s="88"/>
    </row>
    <row r="80" spans="1:2" s="89" customFormat="1">
      <c r="A80" s="88"/>
      <c r="B80" s="88"/>
    </row>
    <row r="81" spans="1:2" s="89" customFormat="1">
      <c r="A81" s="88"/>
      <c r="B81" s="88"/>
    </row>
    <row r="82" spans="1:2" s="89" customFormat="1">
      <c r="A82" s="88"/>
      <c r="B82" s="88"/>
    </row>
    <row r="83" spans="1:2" s="89" customFormat="1">
      <c r="A83" s="88"/>
      <c r="B83" s="88"/>
    </row>
    <row r="84" spans="1:2" s="89" customFormat="1">
      <c r="A84" s="88"/>
      <c r="B84" s="88"/>
    </row>
    <row r="85" spans="1:2" s="89" customFormat="1">
      <c r="A85" s="88"/>
      <c r="B85" s="88"/>
    </row>
    <row r="86" spans="1:2" s="89" customFormat="1">
      <c r="A86" s="88"/>
      <c r="B86" s="88"/>
    </row>
    <row r="87" spans="1:2" s="89" customFormat="1">
      <c r="A87" s="88"/>
      <c r="B87" s="88"/>
    </row>
  </sheetData>
  <mergeCells count="5">
    <mergeCell ref="D2:K2"/>
    <mergeCell ref="D4:J4"/>
    <mergeCell ref="D5:J5"/>
    <mergeCell ref="D6:J6"/>
    <mergeCell ref="H8:J8"/>
  </mergeCells>
  <printOptions horizontalCentered="1"/>
  <pageMargins left="0.22992125984251965" right="0.25984251968503935" top="0.78740157480314954" bottom="0.85354330708661408" header="0.39370078740157477" footer="0.45984251968503931"/>
  <pageSetup paperSize="0" scale="75" fitToWidth="0" fitToHeight="0" orientation="portrait" horizontalDpi="0" verticalDpi="0" copies="0"/>
  <headerFooter alignWithMargins="0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J129"/>
  <sheetViews>
    <sheetView workbookViewId="0">
      <selection activeCell="E7" sqref="E7:N7"/>
    </sheetView>
  </sheetViews>
  <sheetFormatPr defaultRowHeight="14.25"/>
  <cols>
    <col min="1" max="1" width="4.25" style="133" customWidth="1"/>
    <col min="2" max="2" width="1.75" style="86" customWidth="1"/>
    <col min="3" max="3" width="34.625" style="86" customWidth="1"/>
    <col min="4" max="6" width="6.875" style="86" customWidth="1"/>
    <col min="7" max="7" width="10.25" style="86" customWidth="1"/>
    <col min="8" max="16" width="7.125" style="86" customWidth="1"/>
    <col min="17" max="17" width="9.5" style="86" customWidth="1"/>
    <col min="18" max="18" width="9.875" style="86" customWidth="1"/>
    <col min="19" max="19" width="8.875" style="86" customWidth="1"/>
    <col min="20" max="20" width="8.125" style="86" customWidth="1"/>
    <col min="21" max="22" width="8.125" style="86" hidden="1" customWidth="1"/>
    <col min="23" max="1024" width="8.125" style="86" customWidth="1"/>
  </cols>
  <sheetData>
    <row r="1" spans="1:22" s="84" customFormat="1" ht="12.75">
      <c r="A1" s="163"/>
    </row>
    <row r="2" spans="1:22" s="84" customFormat="1" ht="19.899999999999999" customHeight="1">
      <c r="A2" s="163"/>
      <c r="D2" s="205" t="s">
        <v>136</v>
      </c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157"/>
      <c r="R2" s="157"/>
      <c r="S2" s="83"/>
      <c r="T2" s="83"/>
      <c r="U2" s="83"/>
    </row>
    <row r="3" spans="1:22" s="84" customFormat="1" ht="15.75">
      <c r="A3" s="163"/>
      <c r="D3" s="83"/>
      <c r="E3" s="83"/>
      <c r="F3" s="83"/>
      <c r="I3" s="83"/>
      <c r="M3" s="83"/>
      <c r="N3" s="83"/>
      <c r="O3" s="83"/>
      <c r="P3" s="83"/>
      <c r="Q3" s="83"/>
      <c r="R3" s="83"/>
      <c r="S3" s="83"/>
      <c r="T3" s="83"/>
      <c r="U3" s="83"/>
    </row>
    <row r="4" spans="1:22" s="84" customFormat="1" ht="15.75">
      <c r="A4" s="163"/>
      <c r="D4" s="83"/>
      <c r="E4" s="202" t="s">
        <v>116</v>
      </c>
      <c r="F4" s="202"/>
      <c r="G4" s="202"/>
      <c r="H4" s="202"/>
      <c r="I4" s="202"/>
      <c r="J4" s="202"/>
      <c r="K4" s="202"/>
      <c r="L4" s="202"/>
      <c r="M4" s="202"/>
      <c r="N4" s="202"/>
      <c r="O4" s="83"/>
      <c r="P4" s="83"/>
      <c r="Q4" s="83"/>
      <c r="R4" s="83"/>
      <c r="S4" s="83"/>
      <c r="T4" s="83"/>
      <c r="U4" s="83"/>
    </row>
    <row r="5" spans="1:22" s="84" customFormat="1" ht="15.75">
      <c r="A5" s="163"/>
      <c r="D5" s="83"/>
      <c r="I5" s="86"/>
      <c r="J5" s="86"/>
      <c r="M5" s="83"/>
      <c r="N5" s="85"/>
      <c r="O5" s="85"/>
      <c r="P5" s="85"/>
      <c r="Q5" s="85"/>
      <c r="R5" s="85"/>
      <c r="S5" s="85"/>
      <c r="T5" s="83"/>
      <c r="U5" s="83"/>
    </row>
    <row r="6" spans="1:22" ht="15.75">
      <c r="D6" s="85"/>
      <c r="E6" s="202" t="str">
        <f>+Dati!I6</f>
        <v>AUGUSTA (SR)</v>
      </c>
      <c r="F6" s="202"/>
      <c r="G6" s="202"/>
      <c r="H6" s="202"/>
      <c r="I6" s="202"/>
      <c r="J6" s="202"/>
      <c r="K6" s="202"/>
      <c r="L6" s="202"/>
      <c r="M6" s="202"/>
      <c r="N6" s="202"/>
      <c r="Q6" s="83"/>
      <c r="T6" s="85"/>
      <c r="U6" s="85"/>
    </row>
    <row r="7" spans="1:22" ht="15">
      <c r="E7" s="206">
        <f>+Dati!I8</f>
        <v>44989</v>
      </c>
      <c r="F7" s="206"/>
      <c r="G7" s="206"/>
      <c r="H7" s="206"/>
      <c r="I7" s="206"/>
      <c r="J7" s="206"/>
      <c r="K7" s="206"/>
      <c r="L7" s="206"/>
      <c r="M7" s="206"/>
      <c r="N7" s="206"/>
    </row>
    <row r="9" spans="1:22" s="89" customFormat="1" ht="16.5" customHeight="1">
      <c r="A9" s="163"/>
      <c r="B9" s="88"/>
      <c r="D9" s="211" t="s">
        <v>117</v>
      </c>
      <c r="E9" s="211"/>
      <c r="F9" s="211"/>
      <c r="G9" s="90"/>
      <c r="H9" s="212" t="s">
        <v>59</v>
      </c>
      <c r="I9" s="212"/>
      <c r="J9" s="212"/>
      <c r="K9" s="212"/>
      <c r="L9" s="212"/>
      <c r="M9" s="212"/>
      <c r="N9" s="212"/>
      <c r="O9" s="212"/>
      <c r="P9" s="212"/>
      <c r="Q9" s="164"/>
    </row>
    <row r="10" spans="1:22" s="100" customFormat="1" ht="40.9" customHeight="1">
      <c r="A10" s="99" t="s">
        <v>100</v>
      </c>
      <c r="B10" s="165"/>
      <c r="C10" s="91" t="s">
        <v>61</v>
      </c>
      <c r="D10" s="166" t="s">
        <v>118</v>
      </c>
      <c r="E10" s="166" t="s">
        <v>119</v>
      </c>
      <c r="F10" s="166" t="s">
        <v>120</v>
      </c>
      <c r="G10" s="97" t="s">
        <v>64</v>
      </c>
      <c r="H10" s="167" t="s">
        <v>121</v>
      </c>
      <c r="I10" s="167" t="s">
        <v>122</v>
      </c>
      <c r="J10" s="167" t="s">
        <v>123</v>
      </c>
      <c r="K10" s="167" t="s">
        <v>124</v>
      </c>
      <c r="L10" s="167" t="s">
        <v>125</v>
      </c>
      <c r="M10" s="167" t="s">
        <v>126</v>
      </c>
      <c r="N10" s="167" t="s">
        <v>127</v>
      </c>
      <c r="O10" s="167" t="s">
        <v>128</v>
      </c>
      <c r="P10" s="167" t="s">
        <v>129</v>
      </c>
      <c r="Q10" s="97" t="s">
        <v>130</v>
      </c>
      <c r="R10" s="97" t="s">
        <v>131</v>
      </c>
      <c r="S10" s="98" t="s">
        <v>57</v>
      </c>
    </row>
    <row r="11" spans="1:22" s="104" customFormat="1">
      <c r="A11" s="136"/>
      <c r="B11" s="168"/>
      <c r="D11" s="102"/>
      <c r="E11" s="102"/>
      <c r="F11" s="102"/>
      <c r="G11" s="103"/>
      <c r="H11" s="103"/>
      <c r="I11" s="103"/>
      <c r="J11" s="103"/>
      <c r="K11" s="103"/>
      <c r="L11" s="103"/>
      <c r="M11" s="103"/>
      <c r="N11" s="103"/>
      <c r="Q11" s="103"/>
    </row>
    <row r="12" spans="1:22" s="89" customFormat="1" ht="20.100000000000001" customHeight="1">
      <c r="A12" s="169">
        <v>1</v>
      </c>
      <c r="B12" s="170"/>
      <c r="C12" s="107" t="s">
        <v>132</v>
      </c>
      <c r="D12" s="171">
        <v>5</v>
      </c>
      <c r="E12" s="171">
        <v>12</v>
      </c>
      <c r="F12" s="171">
        <v>14</v>
      </c>
      <c r="G12" s="172">
        <v>312</v>
      </c>
      <c r="H12" s="173">
        <v>420</v>
      </c>
      <c r="I12" s="173">
        <v>340</v>
      </c>
      <c r="J12" s="173">
        <v>390</v>
      </c>
      <c r="K12" s="173">
        <v>420</v>
      </c>
      <c r="L12" s="173">
        <v>265</v>
      </c>
      <c r="M12" s="173">
        <v>370</v>
      </c>
      <c r="N12" s="173">
        <v>320</v>
      </c>
      <c r="O12" s="173">
        <v>255</v>
      </c>
      <c r="P12" s="173">
        <v>310</v>
      </c>
      <c r="Q12" s="174"/>
      <c r="R12" s="173">
        <v>420</v>
      </c>
      <c r="S12" s="175">
        <f t="shared" ref="S12:S31" si="0">(H12+I12+J12+K12+L12+M12+N12+O12+P12)+Q12-R12</f>
        <v>2670</v>
      </c>
      <c r="T12" s="176"/>
      <c r="U12" s="89">
        <f t="shared" ref="U12:U31" si="1">+D12*6000+E12*100</f>
        <v>31200</v>
      </c>
      <c r="V12" s="90">
        <f t="shared" ref="V12:V31" si="2">+IF(G12&gt;U12,U12+100,G12)</f>
        <v>312</v>
      </c>
    </row>
    <row r="13" spans="1:22" s="89" customFormat="1" ht="20.100000000000001" customHeight="1">
      <c r="A13" s="169">
        <v>1</v>
      </c>
      <c r="B13" s="170"/>
      <c r="C13" s="107" t="s">
        <v>133</v>
      </c>
      <c r="D13" s="171">
        <v>4</v>
      </c>
      <c r="E13" s="171">
        <v>42</v>
      </c>
      <c r="F13" s="171">
        <v>68</v>
      </c>
      <c r="G13" s="172">
        <v>283</v>
      </c>
      <c r="H13" s="173">
        <v>330</v>
      </c>
      <c r="I13" s="173">
        <v>270</v>
      </c>
      <c r="J13" s="173">
        <v>280</v>
      </c>
      <c r="K13" s="173">
        <v>280</v>
      </c>
      <c r="L13" s="173">
        <v>0</v>
      </c>
      <c r="M13" s="173">
        <v>0</v>
      </c>
      <c r="N13" s="173">
        <v>320</v>
      </c>
      <c r="O13" s="173">
        <v>350</v>
      </c>
      <c r="P13" s="173">
        <v>400</v>
      </c>
      <c r="Q13" s="174"/>
      <c r="R13" s="173">
        <v>130</v>
      </c>
      <c r="S13" s="175">
        <f t="shared" si="0"/>
        <v>2100</v>
      </c>
      <c r="U13" s="89">
        <f t="shared" si="1"/>
        <v>28200</v>
      </c>
      <c r="V13" s="90">
        <f t="shared" si="2"/>
        <v>283</v>
      </c>
    </row>
    <row r="14" spans="1:22" s="89" customFormat="1" ht="20.100000000000001" customHeight="1">
      <c r="A14" s="169">
        <v>3</v>
      </c>
      <c r="B14" s="170"/>
      <c r="C14" s="107" t="s">
        <v>134</v>
      </c>
      <c r="D14" s="171">
        <v>4</v>
      </c>
      <c r="E14" s="171">
        <v>33</v>
      </c>
      <c r="F14" s="171">
        <v>36</v>
      </c>
      <c r="G14" s="172">
        <v>273</v>
      </c>
      <c r="H14" s="173">
        <v>165</v>
      </c>
      <c r="I14" s="173">
        <v>0</v>
      </c>
      <c r="J14" s="173">
        <v>290</v>
      </c>
      <c r="K14" s="173">
        <v>270</v>
      </c>
      <c r="L14" s="173">
        <v>245</v>
      </c>
      <c r="M14" s="173">
        <v>380</v>
      </c>
      <c r="N14" s="173">
        <v>210</v>
      </c>
      <c r="O14" s="173">
        <v>240</v>
      </c>
      <c r="P14" s="173">
        <v>300</v>
      </c>
      <c r="Q14" s="174"/>
      <c r="R14" s="173">
        <v>30</v>
      </c>
      <c r="S14" s="175">
        <f t="shared" si="0"/>
        <v>2070</v>
      </c>
      <c r="U14" s="89">
        <f t="shared" si="1"/>
        <v>27300</v>
      </c>
      <c r="V14" s="90">
        <f t="shared" si="2"/>
        <v>273</v>
      </c>
    </row>
    <row r="15" spans="1:22" s="89" customFormat="1" ht="20.100000000000001" customHeight="1">
      <c r="A15" s="169">
        <v>4</v>
      </c>
      <c r="B15" s="170"/>
      <c r="C15" s="107" t="s">
        <v>135</v>
      </c>
      <c r="D15" s="171">
        <v>5</v>
      </c>
      <c r="E15" s="171">
        <v>10</v>
      </c>
      <c r="F15" s="171">
        <v>49</v>
      </c>
      <c r="G15" s="172">
        <v>310</v>
      </c>
      <c r="H15" s="173">
        <v>280</v>
      </c>
      <c r="I15" s="173">
        <v>280</v>
      </c>
      <c r="J15" s="173">
        <v>440</v>
      </c>
      <c r="K15" s="173">
        <v>350</v>
      </c>
      <c r="L15" s="173">
        <v>275</v>
      </c>
      <c r="M15" s="173">
        <v>185</v>
      </c>
      <c r="N15" s="173">
        <v>250</v>
      </c>
      <c r="O15" s="173">
        <v>0</v>
      </c>
      <c r="P15" s="173">
        <v>390</v>
      </c>
      <c r="Q15" s="174">
        <v>-400</v>
      </c>
      <c r="R15" s="173">
        <v>2050</v>
      </c>
      <c r="S15" s="175">
        <f t="shared" si="0"/>
        <v>0</v>
      </c>
      <c r="T15" s="119"/>
      <c r="U15" s="89">
        <f t="shared" si="1"/>
        <v>31000</v>
      </c>
      <c r="V15" s="90">
        <f t="shared" si="2"/>
        <v>310</v>
      </c>
    </row>
    <row r="16" spans="1:22" s="89" customFormat="1" ht="20.100000000000001" customHeight="1">
      <c r="A16" s="169">
        <v>5</v>
      </c>
      <c r="B16" s="170"/>
      <c r="C16" s="107"/>
      <c r="D16" s="171"/>
      <c r="E16" s="171"/>
      <c r="F16" s="171"/>
      <c r="G16" s="172"/>
      <c r="H16" s="173"/>
      <c r="I16" s="173"/>
      <c r="J16" s="173"/>
      <c r="K16" s="173"/>
      <c r="L16" s="173"/>
      <c r="M16" s="173"/>
      <c r="N16" s="173"/>
      <c r="O16" s="173"/>
      <c r="P16" s="173"/>
      <c r="Q16" s="174"/>
      <c r="R16" s="173"/>
      <c r="S16" s="175">
        <f t="shared" si="0"/>
        <v>0</v>
      </c>
      <c r="U16" s="89">
        <f t="shared" si="1"/>
        <v>0</v>
      </c>
      <c r="V16" s="89">
        <f t="shared" si="2"/>
        <v>0</v>
      </c>
    </row>
    <row r="17" spans="1:22" s="89" customFormat="1" ht="20.100000000000001" customHeight="1">
      <c r="A17" s="169">
        <v>6</v>
      </c>
      <c r="B17" s="170"/>
      <c r="C17"/>
      <c r="D17" s="171"/>
      <c r="E17" s="171"/>
      <c r="F17" s="171"/>
      <c r="G17" s="172"/>
      <c r="H17" s="173"/>
      <c r="I17" s="173"/>
      <c r="J17" s="173"/>
      <c r="K17" s="173"/>
      <c r="L17" s="173"/>
      <c r="M17" s="173"/>
      <c r="N17" s="173"/>
      <c r="O17" s="173"/>
      <c r="P17" s="173"/>
      <c r="Q17" s="174">
        <f t="shared" ref="Q17:Q31" si="3">IF(G17=0,0,((-V17+27000)*0.1))</f>
        <v>0</v>
      </c>
      <c r="R17" s="173"/>
      <c r="S17" s="175">
        <f t="shared" si="0"/>
        <v>0</v>
      </c>
      <c r="T17" s="119"/>
      <c r="U17" s="89">
        <f t="shared" si="1"/>
        <v>0</v>
      </c>
      <c r="V17" s="89">
        <f t="shared" si="2"/>
        <v>0</v>
      </c>
    </row>
    <row r="18" spans="1:22" s="89" customFormat="1" ht="20.100000000000001" customHeight="1">
      <c r="A18" s="169">
        <v>7</v>
      </c>
      <c r="B18" s="170"/>
      <c r="C18" s="107"/>
      <c r="D18" s="171"/>
      <c r="E18" s="171"/>
      <c r="F18" s="171"/>
      <c r="G18" s="172"/>
      <c r="H18" s="173"/>
      <c r="I18" s="173"/>
      <c r="J18" s="173"/>
      <c r="K18" s="173"/>
      <c r="L18" s="173"/>
      <c r="M18" s="173"/>
      <c r="N18" s="173"/>
      <c r="O18" s="173"/>
      <c r="P18" s="173"/>
      <c r="Q18" s="174">
        <f t="shared" si="3"/>
        <v>0</v>
      </c>
      <c r="R18" s="173"/>
      <c r="S18" s="175">
        <f t="shared" si="0"/>
        <v>0</v>
      </c>
      <c r="U18" s="89">
        <f t="shared" si="1"/>
        <v>0</v>
      </c>
      <c r="V18" s="89">
        <f t="shared" si="2"/>
        <v>0</v>
      </c>
    </row>
    <row r="19" spans="1:22" s="89" customFormat="1" ht="20.100000000000001" customHeight="1">
      <c r="A19" s="169">
        <v>8</v>
      </c>
      <c r="B19" s="170"/>
      <c r="C19" s="107"/>
      <c r="D19" s="171"/>
      <c r="E19" s="171"/>
      <c r="F19" s="171"/>
      <c r="G19" s="172">
        <f t="shared" ref="G19:G31" si="4">D19*6000+E19*100+F19</f>
        <v>0</v>
      </c>
      <c r="H19" s="173"/>
      <c r="I19" s="173"/>
      <c r="J19" s="173"/>
      <c r="K19" s="173"/>
      <c r="L19" s="173"/>
      <c r="M19" s="173"/>
      <c r="N19" s="173"/>
      <c r="O19" s="173"/>
      <c r="P19" s="173"/>
      <c r="Q19" s="174">
        <f t="shared" si="3"/>
        <v>0</v>
      </c>
      <c r="R19" s="173"/>
      <c r="S19" s="175">
        <f t="shared" si="0"/>
        <v>0</v>
      </c>
      <c r="U19" s="89">
        <f t="shared" si="1"/>
        <v>0</v>
      </c>
      <c r="V19" s="89">
        <f t="shared" si="2"/>
        <v>0</v>
      </c>
    </row>
    <row r="20" spans="1:22" s="89" customFormat="1" ht="20.100000000000001" customHeight="1">
      <c r="A20" s="169">
        <v>9</v>
      </c>
      <c r="B20" s="170"/>
      <c r="C20" s="107"/>
      <c r="D20" s="171"/>
      <c r="E20" s="171"/>
      <c r="F20" s="171"/>
      <c r="G20" s="172">
        <f t="shared" si="4"/>
        <v>0</v>
      </c>
      <c r="H20" s="173"/>
      <c r="I20" s="173"/>
      <c r="J20" s="173"/>
      <c r="K20" s="173"/>
      <c r="L20" s="173"/>
      <c r="M20" s="173"/>
      <c r="N20" s="173"/>
      <c r="O20" s="173"/>
      <c r="P20" s="173"/>
      <c r="Q20" s="174">
        <f t="shared" si="3"/>
        <v>0</v>
      </c>
      <c r="R20" s="173"/>
      <c r="S20" s="175">
        <f t="shared" si="0"/>
        <v>0</v>
      </c>
      <c r="U20" s="89">
        <f t="shared" si="1"/>
        <v>0</v>
      </c>
      <c r="V20" s="89">
        <f t="shared" si="2"/>
        <v>0</v>
      </c>
    </row>
    <row r="21" spans="1:22" s="89" customFormat="1" ht="20.100000000000001" customHeight="1">
      <c r="A21" s="169">
        <v>10</v>
      </c>
      <c r="B21" s="170"/>
      <c r="C21" s="107"/>
      <c r="D21" s="171"/>
      <c r="E21" s="171"/>
      <c r="F21" s="171"/>
      <c r="G21" s="172">
        <f t="shared" si="4"/>
        <v>0</v>
      </c>
      <c r="H21" s="173"/>
      <c r="I21" s="173"/>
      <c r="J21" s="173"/>
      <c r="K21" s="173"/>
      <c r="L21" s="173"/>
      <c r="M21" s="173"/>
      <c r="N21" s="173"/>
      <c r="O21" s="173"/>
      <c r="P21" s="173"/>
      <c r="Q21" s="174">
        <f t="shared" si="3"/>
        <v>0</v>
      </c>
      <c r="R21" s="173"/>
      <c r="S21" s="175">
        <f t="shared" si="0"/>
        <v>0</v>
      </c>
      <c r="U21" s="89">
        <f t="shared" si="1"/>
        <v>0</v>
      </c>
      <c r="V21" s="89">
        <f t="shared" si="2"/>
        <v>0</v>
      </c>
    </row>
    <row r="22" spans="1:22" s="89" customFormat="1" ht="20.100000000000001" customHeight="1">
      <c r="A22" s="169">
        <v>11</v>
      </c>
      <c r="B22" s="170"/>
      <c r="C22" s="107"/>
      <c r="D22" s="171"/>
      <c r="E22" s="171"/>
      <c r="F22" s="171"/>
      <c r="G22" s="172">
        <f t="shared" si="4"/>
        <v>0</v>
      </c>
      <c r="H22" s="173"/>
      <c r="I22" s="173"/>
      <c r="J22" s="173"/>
      <c r="K22" s="173"/>
      <c r="L22" s="173"/>
      <c r="M22" s="173"/>
      <c r="N22" s="173"/>
      <c r="O22" s="173"/>
      <c r="P22" s="173"/>
      <c r="Q22" s="174">
        <f t="shared" si="3"/>
        <v>0</v>
      </c>
      <c r="R22" s="173"/>
      <c r="S22" s="175">
        <f t="shared" si="0"/>
        <v>0</v>
      </c>
      <c r="U22" s="89">
        <f t="shared" si="1"/>
        <v>0</v>
      </c>
      <c r="V22" s="89">
        <f t="shared" si="2"/>
        <v>0</v>
      </c>
    </row>
    <row r="23" spans="1:22" s="89" customFormat="1" ht="20.100000000000001" customHeight="1">
      <c r="A23" s="169">
        <v>12</v>
      </c>
      <c r="B23" s="170"/>
      <c r="C23" s="107"/>
      <c r="D23" s="171"/>
      <c r="E23" s="171"/>
      <c r="F23" s="171"/>
      <c r="G23" s="172">
        <f t="shared" si="4"/>
        <v>0</v>
      </c>
      <c r="H23" s="173"/>
      <c r="I23" s="173"/>
      <c r="J23" s="173"/>
      <c r="K23" s="173"/>
      <c r="L23" s="173"/>
      <c r="M23" s="173"/>
      <c r="N23" s="173"/>
      <c r="O23" s="173"/>
      <c r="P23" s="173"/>
      <c r="Q23" s="174">
        <f t="shared" si="3"/>
        <v>0</v>
      </c>
      <c r="R23" s="173"/>
      <c r="S23" s="175">
        <f t="shared" si="0"/>
        <v>0</v>
      </c>
      <c r="U23" s="89">
        <f t="shared" si="1"/>
        <v>0</v>
      </c>
      <c r="V23" s="89">
        <f t="shared" si="2"/>
        <v>0</v>
      </c>
    </row>
    <row r="24" spans="1:22" s="89" customFormat="1" ht="20.100000000000001" customHeight="1">
      <c r="A24" s="169">
        <v>13</v>
      </c>
      <c r="B24" s="170"/>
      <c r="C24" s="107"/>
      <c r="D24" s="171"/>
      <c r="E24" s="171"/>
      <c r="F24" s="171"/>
      <c r="G24" s="172">
        <f t="shared" si="4"/>
        <v>0</v>
      </c>
      <c r="H24" s="173"/>
      <c r="I24" s="173"/>
      <c r="J24" s="173"/>
      <c r="K24" s="173"/>
      <c r="L24" s="173"/>
      <c r="M24" s="173"/>
      <c r="N24" s="173"/>
      <c r="O24" s="173"/>
      <c r="P24" s="173"/>
      <c r="Q24" s="174">
        <f t="shared" si="3"/>
        <v>0</v>
      </c>
      <c r="R24" s="173"/>
      <c r="S24" s="175">
        <f t="shared" si="0"/>
        <v>0</v>
      </c>
      <c r="U24" s="89">
        <f t="shared" si="1"/>
        <v>0</v>
      </c>
      <c r="V24" s="89">
        <f t="shared" si="2"/>
        <v>0</v>
      </c>
    </row>
    <row r="25" spans="1:22" s="89" customFormat="1" ht="20.100000000000001" customHeight="1">
      <c r="A25" s="169">
        <v>14</v>
      </c>
      <c r="B25" s="170"/>
      <c r="C25" s="107"/>
      <c r="D25" s="171"/>
      <c r="E25" s="171"/>
      <c r="F25" s="171"/>
      <c r="G25" s="172">
        <f t="shared" si="4"/>
        <v>0</v>
      </c>
      <c r="H25" s="173"/>
      <c r="I25" s="173"/>
      <c r="J25" s="173"/>
      <c r="K25" s="173"/>
      <c r="L25" s="173"/>
      <c r="M25" s="173"/>
      <c r="N25" s="173"/>
      <c r="O25" s="173"/>
      <c r="P25" s="173"/>
      <c r="Q25" s="174">
        <f t="shared" si="3"/>
        <v>0</v>
      </c>
      <c r="R25" s="173"/>
      <c r="S25" s="175">
        <f t="shared" si="0"/>
        <v>0</v>
      </c>
      <c r="U25" s="89">
        <f t="shared" si="1"/>
        <v>0</v>
      </c>
      <c r="V25" s="89">
        <f t="shared" si="2"/>
        <v>0</v>
      </c>
    </row>
    <row r="26" spans="1:22" s="89" customFormat="1" ht="20.100000000000001" customHeight="1">
      <c r="A26" s="169">
        <v>15</v>
      </c>
      <c r="B26" s="170"/>
      <c r="C26" s="107"/>
      <c r="D26" s="171"/>
      <c r="E26" s="171"/>
      <c r="F26" s="171"/>
      <c r="G26" s="172">
        <f t="shared" si="4"/>
        <v>0</v>
      </c>
      <c r="H26" s="173"/>
      <c r="I26" s="173"/>
      <c r="J26" s="173"/>
      <c r="K26" s="173"/>
      <c r="L26" s="173"/>
      <c r="M26" s="173"/>
      <c r="N26" s="173"/>
      <c r="O26" s="173"/>
      <c r="P26" s="173"/>
      <c r="Q26" s="174">
        <f t="shared" si="3"/>
        <v>0</v>
      </c>
      <c r="R26" s="173"/>
      <c r="S26" s="175">
        <f t="shared" si="0"/>
        <v>0</v>
      </c>
      <c r="U26" s="89">
        <f t="shared" si="1"/>
        <v>0</v>
      </c>
      <c r="V26" s="89">
        <f t="shared" si="2"/>
        <v>0</v>
      </c>
    </row>
    <row r="27" spans="1:22" s="89" customFormat="1" ht="20.100000000000001" customHeight="1">
      <c r="A27" s="169">
        <v>16</v>
      </c>
      <c r="B27" s="170"/>
      <c r="C27" s="107"/>
      <c r="D27" s="171"/>
      <c r="E27" s="171"/>
      <c r="F27" s="171"/>
      <c r="G27" s="172">
        <f t="shared" si="4"/>
        <v>0</v>
      </c>
      <c r="H27" s="173"/>
      <c r="I27" s="173"/>
      <c r="J27" s="173"/>
      <c r="K27" s="173"/>
      <c r="L27" s="173"/>
      <c r="M27" s="173"/>
      <c r="N27" s="173"/>
      <c r="O27" s="173"/>
      <c r="P27" s="173"/>
      <c r="Q27" s="174">
        <f t="shared" si="3"/>
        <v>0</v>
      </c>
      <c r="R27" s="173"/>
      <c r="S27" s="175">
        <f t="shared" si="0"/>
        <v>0</v>
      </c>
      <c r="U27" s="89">
        <f t="shared" si="1"/>
        <v>0</v>
      </c>
      <c r="V27" s="89">
        <f t="shared" si="2"/>
        <v>0</v>
      </c>
    </row>
    <row r="28" spans="1:22" s="89" customFormat="1" ht="20.100000000000001" customHeight="1">
      <c r="A28" s="169">
        <v>17</v>
      </c>
      <c r="B28" s="170"/>
      <c r="C28" s="107"/>
      <c r="D28" s="171"/>
      <c r="E28" s="171"/>
      <c r="F28" s="171"/>
      <c r="G28" s="172">
        <f t="shared" si="4"/>
        <v>0</v>
      </c>
      <c r="H28" s="173"/>
      <c r="I28" s="173"/>
      <c r="J28" s="173"/>
      <c r="K28" s="173"/>
      <c r="L28" s="173"/>
      <c r="M28" s="173"/>
      <c r="N28" s="173"/>
      <c r="O28" s="173"/>
      <c r="P28" s="173"/>
      <c r="Q28" s="174">
        <f t="shared" si="3"/>
        <v>0</v>
      </c>
      <c r="R28" s="173"/>
      <c r="S28" s="175">
        <f t="shared" si="0"/>
        <v>0</v>
      </c>
      <c r="U28" s="89">
        <f t="shared" si="1"/>
        <v>0</v>
      </c>
      <c r="V28" s="89">
        <f t="shared" si="2"/>
        <v>0</v>
      </c>
    </row>
    <row r="29" spans="1:22" s="89" customFormat="1" ht="20.100000000000001" customHeight="1">
      <c r="A29" s="169">
        <v>18</v>
      </c>
      <c r="B29" s="170"/>
      <c r="C29" s="107"/>
      <c r="D29" s="171"/>
      <c r="E29" s="171"/>
      <c r="F29" s="171"/>
      <c r="G29" s="172">
        <f t="shared" si="4"/>
        <v>0</v>
      </c>
      <c r="H29" s="173"/>
      <c r="I29" s="173"/>
      <c r="J29" s="173"/>
      <c r="K29" s="173"/>
      <c r="L29" s="173"/>
      <c r="M29" s="173"/>
      <c r="N29" s="173"/>
      <c r="O29" s="173"/>
      <c r="P29" s="173"/>
      <c r="Q29" s="174">
        <f t="shared" si="3"/>
        <v>0</v>
      </c>
      <c r="R29" s="173"/>
      <c r="S29" s="175">
        <f t="shared" si="0"/>
        <v>0</v>
      </c>
      <c r="U29" s="89">
        <f t="shared" si="1"/>
        <v>0</v>
      </c>
      <c r="V29" s="89">
        <f t="shared" si="2"/>
        <v>0</v>
      </c>
    </row>
    <row r="30" spans="1:22" s="89" customFormat="1" ht="20.100000000000001" customHeight="1">
      <c r="A30" s="169">
        <v>19</v>
      </c>
      <c r="B30" s="170"/>
      <c r="C30" s="107"/>
      <c r="D30" s="171"/>
      <c r="E30" s="171"/>
      <c r="F30" s="171"/>
      <c r="G30" s="172">
        <f t="shared" si="4"/>
        <v>0</v>
      </c>
      <c r="H30" s="173"/>
      <c r="I30" s="173"/>
      <c r="J30" s="173"/>
      <c r="K30" s="173"/>
      <c r="L30" s="173"/>
      <c r="M30" s="173"/>
      <c r="N30" s="173"/>
      <c r="O30" s="173"/>
      <c r="P30" s="173"/>
      <c r="Q30" s="174">
        <f t="shared" si="3"/>
        <v>0</v>
      </c>
      <c r="R30" s="173"/>
      <c r="S30" s="175">
        <f t="shared" si="0"/>
        <v>0</v>
      </c>
      <c r="U30" s="89">
        <f t="shared" si="1"/>
        <v>0</v>
      </c>
      <c r="V30" s="89">
        <f t="shared" si="2"/>
        <v>0</v>
      </c>
    </row>
    <row r="31" spans="1:22" s="89" customFormat="1" ht="20.100000000000001" customHeight="1">
      <c r="A31" s="169">
        <v>20</v>
      </c>
      <c r="B31" s="170"/>
      <c r="C31" s="107"/>
      <c r="D31" s="171"/>
      <c r="E31" s="171"/>
      <c r="F31" s="171"/>
      <c r="G31" s="172">
        <f t="shared" si="4"/>
        <v>0</v>
      </c>
      <c r="H31" s="173"/>
      <c r="I31" s="173"/>
      <c r="J31" s="173"/>
      <c r="K31" s="173"/>
      <c r="L31" s="173"/>
      <c r="M31" s="173"/>
      <c r="N31" s="173"/>
      <c r="O31" s="173"/>
      <c r="P31" s="173"/>
      <c r="Q31" s="174">
        <f t="shared" si="3"/>
        <v>0</v>
      </c>
      <c r="R31" s="173"/>
      <c r="S31" s="175">
        <f t="shared" si="0"/>
        <v>0</v>
      </c>
      <c r="U31" s="89">
        <f t="shared" si="1"/>
        <v>0</v>
      </c>
      <c r="V31" s="89">
        <f t="shared" si="2"/>
        <v>0</v>
      </c>
    </row>
    <row r="32" spans="1:22" s="89" customFormat="1" ht="20.100000000000001" customHeight="1">
      <c r="A32" s="163"/>
      <c r="B32" s="88"/>
      <c r="G32" s="90"/>
      <c r="H32" s="90"/>
      <c r="I32" s="90"/>
      <c r="J32" s="90"/>
      <c r="K32" s="90"/>
      <c r="L32" s="90"/>
      <c r="M32" s="90"/>
      <c r="N32" s="90"/>
      <c r="Q32" s="90"/>
    </row>
    <row r="33" spans="1:17" s="89" customFormat="1" ht="20.100000000000001" customHeight="1">
      <c r="A33" s="163"/>
      <c r="B33" s="88"/>
      <c r="C33" s="89" t="s">
        <v>90</v>
      </c>
      <c r="D33" s="89" t="s">
        <v>114</v>
      </c>
      <c r="G33" s="90"/>
      <c r="H33" s="90"/>
      <c r="I33" s="90"/>
      <c r="J33" s="90"/>
      <c r="K33" s="90"/>
      <c r="L33" s="90"/>
      <c r="M33" s="90"/>
      <c r="N33" s="90"/>
      <c r="Q33" s="90"/>
    </row>
    <row r="34" spans="1:17" s="89" customFormat="1" ht="20.100000000000001" customHeight="1">
      <c r="A34" s="163"/>
      <c r="B34" s="88"/>
      <c r="C34" s="89" t="s">
        <v>92</v>
      </c>
      <c r="D34" s="89" t="s">
        <v>93</v>
      </c>
      <c r="G34" s="90"/>
      <c r="H34" s="90"/>
      <c r="I34" s="90"/>
      <c r="J34" s="90"/>
      <c r="K34" s="90"/>
      <c r="L34" s="90"/>
      <c r="M34" s="90"/>
      <c r="N34" s="90"/>
      <c r="Q34" s="90"/>
    </row>
    <row r="35" spans="1:17" s="89" customFormat="1" ht="20.100000000000001" customHeight="1">
      <c r="A35" s="163"/>
      <c r="B35" s="88"/>
      <c r="C35" s="89" t="s">
        <v>94</v>
      </c>
      <c r="D35" s="89" t="s">
        <v>95</v>
      </c>
      <c r="G35" s="90"/>
      <c r="H35" s="90"/>
      <c r="I35" s="90"/>
      <c r="J35" s="90"/>
      <c r="K35" s="90"/>
      <c r="L35" s="90"/>
      <c r="M35" s="90"/>
      <c r="N35" s="90"/>
      <c r="Q35" s="90"/>
    </row>
    <row r="36" spans="1:17" s="89" customFormat="1" ht="20.100000000000001" customHeight="1">
      <c r="A36" s="163"/>
      <c r="B36" s="88"/>
      <c r="G36" s="90"/>
      <c r="H36" s="90"/>
      <c r="I36" s="90"/>
      <c r="J36" s="90"/>
      <c r="K36" s="90"/>
      <c r="L36" s="90"/>
      <c r="M36" s="90"/>
      <c r="N36" s="90"/>
      <c r="Q36" s="90"/>
    </row>
    <row r="37" spans="1:17" s="89" customFormat="1" ht="20.100000000000001" customHeight="1">
      <c r="A37" s="163"/>
      <c r="B37" s="88"/>
      <c r="G37" s="90"/>
      <c r="H37" s="90"/>
      <c r="I37" s="90"/>
      <c r="J37" s="90"/>
      <c r="K37" s="90"/>
      <c r="L37" s="90"/>
      <c r="M37" s="90"/>
      <c r="N37" s="90"/>
      <c r="Q37" s="90"/>
    </row>
    <row r="38" spans="1:17" s="89" customFormat="1" ht="20.100000000000001" customHeight="1">
      <c r="A38" s="163"/>
      <c r="B38" s="88"/>
      <c r="G38" s="90"/>
      <c r="H38" s="90"/>
      <c r="I38" s="90"/>
      <c r="J38" s="90"/>
      <c r="K38" s="90"/>
      <c r="L38" s="90"/>
      <c r="M38" s="90"/>
      <c r="N38" s="90"/>
      <c r="Q38" s="90"/>
    </row>
    <row r="39" spans="1:17" s="89" customFormat="1" ht="20.100000000000001" customHeight="1">
      <c r="A39" s="163"/>
      <c r="B39" s="88"/>
      <c r="G39" s="90"/>
      <c r="H39" s="90"/>
      <c r="I39" s="90"/>
      <c r="J39" s="90"/>
      <c r="K39" s="90"/>
      <c r="L39" s="90"/>
      <c r="M39" s="90"/>
      <c r="N39" s="90"/>
      <c r="Q39" s="90"/>
    </row>
    <row r="40" spans="1:17" s="89" customFormat="1" ht="20.100000000000001" customHeight="1">
      <c r="A40" s="163"/>
      <c r="B40" s="88"/>
      <c r="G40" s="90"/>
      <c r="H40" s="90"/>
      <c r="I40" s="90"/>
      <c r="J40" s="90"/>
      <c r="K40" s="90"/>
      <c r="L40" s="90"/>
      <c r="M40" s="90"/>
      <c r="N40" s="90"/>
      <c r="Q40" s="90"/>
    </row>
    <row r="41" spans="1:17" s="89" customFormat="1" ht="20.100000000000001" customHeight="1">
      <c r="A41" s="163"/>
      <c r="B41" s="88"/>
      <c r="G41" s="90"/>
      <c r="H41" s="90"/>
      <c r="I41" s="90"/>
      <c r="J41" s="90"/>
      <c r="K41" s="90"/>
      <c r="L41" s="90"/>
      <c r="M41" s="90"/>
      <c r="N41" s="90"/>
      <c r="Q41" s="90"/>
    </row>
    <row r="42" spans="1:17" s="89" customFormat="1" ht="20.100000000000001" customHeight="1">
      <c r="A42" s="163"/>
      <c r="B42" s="88"/>
      <c r="G42" s="90"/>
      <c r="H42" s="90"/>
      <c r="I42" s="90"/>
      <c r="J42" s="90"/>
      <c r="K42" s="90"/>
      <c r="L42" s="90"/>
      <c r="M42" s="90"/>
      <c r="N42" s="90"/>
      <c r="Q42" s="90"/>
    </row>
    <row r="43" spans="1:17" s="89" customFormat="1" ht="20.100000000000001" customHeight="1">
      <c r="A43" s="163"/>
      <c r="B43" s="88"/>
      <c r="G43" s="90"/>
      <c r="H43" s="90"/>
      <c r="I43" s="90"/>
      <c r="J43" s="90"/>
      <c r="K43" s="90"/>
      <c r="L43" s="90"/>
      <c r="M43" s="90"/>
      <c r="N43" s="90"/>
      <c r="Q43" s="90"/>
    </row>
    <row r="44" spans="1:17" s="89" customFormat="1" ht="20.100000000000001" customHeight="1">
      <c r="A44" s="163"/>
      <c r="B44" s="88"/>
      <c r="G44" s="90"/>
      <c r="H44" s="90"/>
      <c r="I44" s="90"/>
      <c r="J44" s="90"/>
      <c r="K44" s="90"/>
      <c r="L44" s="90"/>
      <c r="M44" s="90"/>
      <c r="N44" s="90"/>
      <c r="Q44" s="90"/>
    </row>
    <row r="45" spans="1:17" s="89" customFormat="1" ht="20.100000000000001" customHeight="1">
      <c r="A45" s="163"/>
      <c r="B45" s="88"/>
      <c r="G45" s="90"/>
      <c r="H45" s="90"/>
      <c r="I45" s="90"/>
      <c r="J45" s="90"/>
      <c r="K45" s="90"/>
      <c r="L45" s="90"/>
      <c r="M45" s="90"/>
      <c r="N45" s="90"/>
      <c r="Q45" s="90"/>
    </row>
    <row r="46" spans="1:17" s="89" customFormat="1" ht="20.100000000000001" customHeight="1">
      <c r="A46" s="163"/>
      <c r="B46" s="88"/>
      <c r="G46" s="90"/>
      <c r="H46" s="90"/>
      <c r="I46" s="90"/>
      <c r="J46" s="90"/>
      <c r="K46" s="90"/>
      <c r="L46" s="90"/>
      <c r="M46" s="90"/>
      <c r="N46" s="90"/>
      <c r="Q46" s="90"/>
    </row>
    <row r="47" spans="1:17" s="89" customFormat="1" ht="20.100000000000001" customHeight="1">
      <c r="A47" s="163"/>
      <c r="B47" s="88"/>
      <c r="G47" s="90"/>
      <c r="H47" s="90"/>
      <c r="I47" s="90"/>
      <c r="J47" s="90"/>
      <c r="K47" s="90"/>
      <c r="L47" s="90"/>
      <c r="M47" s="90"/>
      <c r="N47" s="90"/>
      <c r="Q47" s="90"/>
    </row>
    <row r="48" spans="1:17" s="89" customFormat="1" ht="20.100000000000001" customHeight="1">
      <c r="A48" s="163"/>
      <c r="B48" s="88"/>
      <c r="G48" s="90"/>
      <c r="H48" s="90"/>
      <c r="I48" s="90"/>
      <c r="J48" s="90"/>
      <c r="K48" s="90"/>
      <c r="L48" s="90"/>
      <c r="M48" s="90"/>
      <c r="N48" s="90"/>
      <c r="Q48" s="90"/>
    </row>
    <row r="49" spans="1:17" s="89" customFormat="1" ht="20.100000000000001" customHeight="1">
      <c r="A49" s="163"/>
      <c r="B49" s="88"/>
      <c r="G49" s="90"/>
      <c r="H49" s="90"/>
      <c r="I49" s="90"/>
      <c r="J49" s="90"/>
      <c r="K49" s="90"/>
      <c r="L49" s="90"/>
      <c r="M49" s="90"/>
      <c r="N49" s="90"/>
      <c r="Q49" s="90"/>
    </row>
    <row r="50" spans="1:17" s="89" customFormat="1" ht="20.100000000000001" customHeight="1">
      <c r="A50" s="163"/>
      <c r="B50" s="88"/>
      <c r="G50" s="90"/>
      <c r="H50" s="90"/>
      <c r="I50" s="90"/>
      <c r="J50" s="90"/>
      <c r="K50" s="90"/>
      <c r="L50" s="90"/>
      <c r="M50" s="90"/>
      <c r="N50" s="90"/>
      <c r="Q50" s="90"/>
    </row>
    <row r="51" spans="1:17" s="89" customFormat="1" ht="20.100000000000001" customHeight="1">
      <c r="A51" s="163"/>
      <c r="B51" s="88"/>
      <c r="G51" s="90"/>
      <c r="H51" s="90"/>
      <c r="I51" s="90"/>
      <c r="J51" s="90"/>
      <c r="K51" s="90"/>
      <c r="L51" s="90"/>
      <c r="M51" s="90"/>
      <c r="N51" s="90"/>
      <c r="Q51" s="90"/>
    </row>
    <row r="52" spans="1:17" s="89" customFormat="1" ht="20.100000000000001" customHeight="1">
      <c r="A52" s="163"/>
      <c r="B52" s="88"/>
      <c r="G52" s="90"/>
      <c r="H52" s="90"/>
      <c r="I52" s="90"/>
      <c r="J52" s="90"/>
      <c r="K52" s="90"/>
      <c r="L52" s="90"/>
      <c r="M52" s="90"/>
      <c r="N52" s="90"/>
      <c r="Q52" s="90"/>
    </row>
    <row r="53" spans="1:17" s="89" customFormat="1" ht="20.100000000000001" customHeight="1">
      <c r="A53" s="163"/>
      <c r="B53" s="88"/>
      <c r="G53" s="90"/>
      <c r="H53" s="90"/>
      <c r="I53" s="90"/>
      <c r="J53" s="90"/>
      <c r="K53" s="90"/>
      <c r="L53" s="90"/>
      <c r="M53" s="90"/>
      <c r="N53" s="90"/>
      <c r="Q53" s="90"/>
    </row>
    <row r="54" spans="1:17" s="89" customFormat="1" ht="20.100000000000001" customHeight="1">
      <c r="A54" s="163"/>
      <c r="B54" s="88"/>
      <c r="G54" s="90"/>
      <c r="H54" s="90"/>
      <c r="I54" s="90"/>
      <c r="J54" s="90"/>
      <c r="K54" s="90"/>
      <c r="L54" s="90"/>
      <c r="M54" s="90"/>
      <c r="N54" s="90"/>
      <c r="Q54" s="90"/>
    </row>
    <row r="55" spans="1:17" s="89" customFormat="1" ht="20.100000000000001" customHeight="1">
      <c r="A55" s="163"/>
      <c r="B55" s="88"/>
      <c r="G55" s="90"/>
      <c r="H55" s="90"/>
      <c r="I55" s="90"/>
      <c r="J55" s="90"/>
      <c r="K55" s="90"/>
      <c r="L55" s="90"/>
      <c r="M55" s="90"/>
      <c r="N55" s="90"/>
      <c r="Q55" s="90"/>
    </row>
    <row r="56" spans="1:17" s="89" customFormat="1" ht="19.899999999999999" customHeight="1">
      <c r="A56" s="163"/>
      <c r="B56" s="88"/>
      <c r="G56" s="90"/>
      <c r="H56" s="90"/>
      <c r="I56" s="90"/>
      <c r="J56" s="90"/>
      <c r="K56" s="90"/>
      <c r="L56" s="90"/>
      <c r="M56" s="90"/>
      <c r="N56" s="90"/>
      <c r="Q56" s="90"/>
    </row>
    <row r="57" spans="1:17" s="89" customFormat="1" ht="19.899999999999999" customHeight="1">
      <c r="A57" s="163"/>
      <c r="B57" s="88"/>
      <c r="G57" s="90"/>
      <c r="H57" s="90"/>
      <c r="I57" s="90"/>
      <c r="J57" s="90"/>
      <c r="K57" s="90"/>
      <c r="L57" s="90"/>
      <c r="M57" s="90"/>
      <c r="N57" s="90"/>
      <c r="Q57" s="90"/>
    </row>
    <row r="58" spans="1:17" s="89" customFormat="1" ht="19.899999999999999" customHeight="1">
      <c r="A58" s="163"/>
      <c r="B58" s="88"/>
      <c r="G58" s="90"/>
      <c r="H58" s="90"/>
      <c r="I58" s="90"/>
      <c r="J58" s="90"/>
      <c r="K58" s="90"/>
      <c r="L58" s="90"/>
      <c r="M58" s="90"/>
      <c r="N58" s="90"/>
      <c r="Q58" s="90"/>
    </row>
    <row r="59" spans="1:17" s="89" customFormat="1" ht="19.899999999999999" customHeight="1">
      <c r="A59" s="163"/>
      <c r="B59" s="88"/>
      <c r="G59" s="90"/>
      <c r="H59" s="90"/>
      <c r="I59" s="90"/>
      <c r="J59" s="90"/>
      <c r="K59" s="90"/>
      <c r="L59" s="90"/>
      <c r="M59" s="90"/>
      <c r="N59" s="90"/>
      <c r="Q59" s="90"/>
    </row>
    <row r="60" spans="1:17" s="89" customFormat="1" ht="19.899999999999999" customHeight="1">
      <c r="A60" s="163"/>
      <c r="B60" s="88"/>
      <c r="G60" s="90"/>
      <c r="H60" s="90"/>
      <c r="I60" s="90"/>
      <c r="J60" s="90"/>
      <c r="K60" s="90"/>
      <c r="L60" s="90"/>
      <c r="M60" s="90"/>
      <c r="N60" s="90"/>
      <c r="Q60" s="90"/>
    </row>
    <row r="61" spans="1:17" s="89" customFormat="1" ht="19.899999999999999" customHeight="1">
      <c r="A61" s="163"/>
      <c r="B61" s="88"/>
      <c r="G61" s="90"/>
      <c r="H61" s="90"/>
      <c r="I61" s="90"/>
      <c r="J61" s="90"/>
      <c r="K61" s="90"/>
      <c r="L61" s="90"/>
      <c r="M61" s="90"/>
      <c r="N61" s="90"/>
      <c r="Q61" s="90"/>
    </row>
    <row r="62" spans="1:17" s="89" customFormat="1" ht="19.899999999999999" customHeight="1">
      <c r="A62" s="163"/>
      <c r="B62" s="88"/>
      <c r="G62" s="90"/>
      <c r="H62" s="90"/>
      <c r="I62" s="90"/>
      <c r="J62" s="90"/>
      <c r="K62" s="90"/>
      <c r="L62" s="90"/>
      <c r="M62" s="90"/>
      <c r="N62" s="90"/>
      <c r="Q62" s="90"/>
    </row>
    <row r="63" spans="1:17" s="89" customFormat="1" ht="19.899999999999999" customHeight="1">
      <c r="A63" s="163"/>
      <c r="B63" s="88"/>
      <c r="G63" s="90"/>
      <c r="H63" s="90"/>
      <c r="I63" s="90"/>
      <c r="J63" s="90"/>
      <c r="K63" s="90"/>
      <c r="L63" s="90"/>
      <c r="M63" s="90"/>
      <c r="N63" s="90"/>
      <c r="Q63" s="90"/>
    </row>
    <row r="64" spans="1:17" s="89" customFormat="1" ht="19.899999999999999" customHeight="1">
      <c r="A64" s="163"/>
      <c r="B64" s="88"/>
      <c r="G64" s="90"/>
      <c r="H64" s="90"/>
      <c r="I64" s="90"/>
      <c r="J64" s="90"/>
      <c r="K64" s="90"/>
      <c r="L64" s="90"/>
      <c r="M64" s="90"/>
      <c r="N64" s="90"/>
      <c r="Q64" s="90"/>
    </row>
    <row r="65" spans="1:17" s="89" customFormat="1" ht="19.899999999999999" customHeight="1">
      <c r="A65" s="163"/>
      <c r="B65" s="88"/>
      <c r="G65" s="90"/>
      <c r="H65" s="90"/>
      <c r="I65" s="90"/>
      <c r="J65" s="90"/>
      <c r="K65" s="90"/>
      <c r="L65" s="90"/>
      <c r="M65" s="90"/>
      <c r="N65" s="90"/>
      <c r="Q65" s="90"/>
    </row>
    <row r="66" spans="1:17" s="89" customFormat="1" ht="19.899999999999999" customHeight="1">
      <c r="A66" s="163"/>
      <c r="B66" s="88"/>
      <c r="G66" s="90"/>
      <c r="H66" s="90"/>
      <c r="I66" s="90"/>
      <c r="J66" s="90"/>
      <c r="K66" s="90"/>
      <c r="L66" s="90"/>
      <c r="M66" s="90"/>
      <c r="N66" s="90"/>
      <c r="Q66" s="90"/>
    </row>
    <row r="67" spans="1:17" s="89" customFormat="1" ht="19.899999999999999" customHeight="1">
      <c r="A67" s="163"/>
      <c r="B67" s="88"/>
      <c r="G67" s="90"/>
      <c r="H67" s="90"/>
      <c r="I67" s="90"/>
      <c r="J67" s="90"/>
      <c r="K67" s="90"/>
      <c r="L67" s="90"/>
      <c r="M67" s="90"/>
      <c r="N67" s="90"/>
      <c r="Q67" s="90"/>
    </row>
    <row r="68" spans="1:17" s="89" customFormat="1" ht="19.899999999999999" customHeight="1">
      <c r="A68" s="163"/>
      <c r="B68" s="88"/>
      <c r="G68" s="90"/>
      <c r="H68" s="90"/>
      <c r="I68" s="90"/>
      <c r="J68" s="90"/>
      <c r="K68" s="90"/>
      <c r="L68" s="90"/>
      <c r="M68" s="90"/>
      <c r="N68" s="90"/>
      <c r="Q68" s="90"/>
    </row>
    <row r="69" spans="1:17" s="89" customFormat="1" ht="19.899999999999999" customHeight="1">
      <c r="A69" s="163"/>
      <c r="B69" s="88"/>
      <c r="G69" s="90"/>
      <c r="H69" s="90"/>
      <c r="I69" s="90"/>
      <c r="J69" s="90"/>
      <c r="K69" s="90"/>
      <c r="L69" s="90"/>
      <c r="M69" s="90"/>
      <c r="N69" s="90"/>
      <c r="Q69" s="90"/>
    </row>
    <row r="70" spans="1:17" s="89" customFormat="1" ht="19.899999999999999" customHeight="1">
      <c r="A70" s="163"/>
      <c r="B70" s="88"/>
      <c r="G70" s="90"/>
      <c r="H70" s="90"/>
      <c r="I70" s="90"/>
      <c r="J70" s="90"/>
      <c r="K70" s="90"/>
      <c r="L70" s="90"/>
      <c r="M70" s="90"/>
      <c r="N70" s="90"/>
      <c r="Q70" s="90"/>
    </row>
    <row r="71" spans="1:17" s="89" customFormat="1" ht="19.899999999999999" customHeight="1">
      <c r="A71" s="163"/>
      <c r="B71" s="88"/>
      <c r="G71" s="90"/>
      <c r="H71" s="90"/>
      <c r="I71" s="90"/>
      <c r="J71" s="90"/>
      <c r="K71" s="90"/>
      <c r="L71" s="90"/>
      <c r="M71" s="90"/>
      <c r="N71" s="90"/>
      <c r="Q71" s="90"/>
    </row>
    <row r="72" spans="1:17" s="89" customFormat="1" ht="19.899999999999999" customHeight="1">
      <c r="A72" s="163"/>
      <c r="B72" s="88"/>
      <c r="G72" s="90"/>
      <c r="H72" s="90"/>
      <c r="I72" s="90"/>
      <c r="J72" s="90"/>
      <c r="K72" s="90"/>
      <c r="L72" s="90"/>
      <c r="M72" s="90"/>
      <c r="N72" s="90"/>
      <c r="Q72" s="90"/>
    </row>
    <row r="73" spans="1:17" s="89" customFormat="1" ht="19.899999999999999" customHeight="1">
      <c r="A73" s="163"/>
      <c r="B73" s="88"/>
      <c r="G73" s="90"/>
      <c r="H73" s="90"/>
      <c r="I73" s="90"/>
      <c r="J73" s="90"/>
      <c r="K73" s="90"/>
      <c r="L73" s="90"/>
      <c r="M73" s="90"/>
      <c r="N73" s="90"/>
      <c r="Q73" s="90"/>
    </row>
    <row r="74" spans="1:17" s="89" customFormat="1" ht="19.899999999999999" customHeight="1">
      <c r="A74" s="163"/>
      <c r="B74" s="88"/>
      <c r="G74" s="90"/>
      <c r="H74" s="90"/>
      <c r="I74" s="90"/>
      <c r="J74" s="90"/>
      <c r="K74" s="90"/>
      <c r="L74" s="90"/>
      <c r="M74" s="90"/>
      <c r="N74" s="90"/>
      <c r="Q74" s="90"/>
    </row>
    <row r="75" spans="1:17" s="89" customFormat="1" ht="19.899999999999999" customHeight="1">
      <c r="A75" s="163"/>
      <c r="B75" s="88"/>
      <c r="G75" s="90"/>
      <c r="H75" s="90"/>
      <c r="I75" s="90"/>
      <c r="J75" s="90"/>
      <c r="K75" s="90"/>
      <c r="L75" s="90"/>
      <c r="M75" s="90"/>
      <c r="N75" s="90"/>
      <c r="Q75" s="90"/>
    </row>
    <row r="76" spans="1:17" s="89" customFormat="1" ht="19.899999999999999" customHeight="1">
      <c r="A76" s="163"/>
      <c r="B76" s="88"/>
      <c r="G76" s="90"/>
      <c r="H76" s="90"/>
      <c r="I76" s="90"/>
      <c r="J76" s="90"/>
      <c r="K76" s="90"/>
      <c r="L76" s="90"/>
      <c r="M76" s="90"/>
      <c r="N76" s="90"/>
      <c r="Q76" s="90"/>
    </row>
    <row r="77" spans="1:17" s="89" customFormat="1" ht="19.899999999999999" customHeight="1">
      <c r="A77" s="163"/>
      <c r="B77" s="88"/>
      <c r="G77" s="90"/>
      <c r="H77" s="90"/>
      <c r="I77" s="90"/>
      <c r="J77" s="90"/>
      <c r="K77" s="90"/>
      <c r="L77" s="90"/>
      <c r="M77" s="90"/>
      <c r="N77" s="90"/>
      <c r="Q77" s="90"/>
    </row>
    <row r="78" spans="1:17" s="89" customFormat="1" ht="19.899999999999999" customHeight="1">
      <c r="A78" s="163"/>
      <c r="B78" s="88"/>
      <c r="G78" s="90"/>
      <c r="H78" s="90"/>
      <c r="I78" s="90"/>
      <c r="J78" s="90"/>
      <c r="K78" s="90"/>
      <c r="L78" s="90"/>
      <c r="M78" s="90"/>
      <c r="N78" s="90"/>
      <c r="Q78" s="90"/>
    </row>
    <row r="79" spans="1:17" s="89" customFormat="1" ht="19.899999999999999" customHeight="1">
      <c r="A79" s="163"/>
      <c r="B79" s="88"/>
      <c r="G79" s="90"/>
      <c r="H79" s="90"/>
      <c r="I79" s="90"/>
      <c r="J79" s="90"/>
      <c r="K79" s="90"/>
      <c r="L79" s="90"/>
      <c r="M79" s="90"/>
      <c r="N79" s="90"/>
      <c r="Q79" s="90"/>
    </row>
    <row r="80" spans="1:17" s="89" customFormat="1" ht="19.899999999999999" customHeight="1">
      <c r="A80" s="163"/>
      <c r="B80" s="88"/>
      <c r="G80" s="90"/>
      <c r="H80" s="90"/>
      <c r="I80" s="90"/>
      <c r="J80" s="90"/>
      <c r="K80" s="90"/>
      <c r="L80" s="90"/>
      <c r="M80" s="90"/>
      <c r="N80" s="90"/>
      <c r="Q80" s="90"/>
    </row>
    <row r="81" spans="1:18" s="89" customFormat="1" ht="19.899999999999999" customHeight="1">
      <c r="A81" s="163"/>
      <c r="B81" s="88"/>
      <c r="G81" s="90"/>
      <c r="H81" s="90"/>
      <c r="I81" s="90"/>
      <c r="J81" s="90"/>
      <c r="K81" s="90"/>
      <c r="L81" s="90"/>
      <c r="M81" s="90"/>
      <c r="N81" s="90"/>
      <c r="Q81" s="90"/>
    </row>
    <row r="82" spans="1:18" s="89" customFormat="1">
      <c r="A82" s="163"/>
      <c r="B82" s="88"/>
      <c r="G82" s="90"/>
      <c r="H82" s="90"/>
      <c r="I82" s="90"/>
      <c r="J82" s="90"/>
      <c r="K82" s="90"/>
      <c r="L82" s="90"/>
      <c r="M82" s="90"/>
      <c r="N82" s="90"/>
      <c r="Q82" s="90"/>
    </row>
    <row r="83" spans="1:18" s="89" customFormat="1">
      <c r="A83" s="163"/>
      <c r="B83" s="88"/>
      <c r="G83" s="90"/>
      <c r="H83" s="90"/>
      <c r="I83" s="90"/>
      <c r="J83" s="90"/>
      <c r="K83" s="90"/>
      <c r="L83" s="90"/>
      <c r="M83" s="90"/>
      <c r="N83" s="90"/>
      <c r="Q83" s="90"/>
    </row>
    <row r="84" spans="1:18" s="89" customFormat="1">
      <c r="A84" s="163"/>
      <c r="B84" s="88"/>
      <c r="G84" s="90"/>
      <c r="H84" s="90"/>
      <c r="I84" s="90"/>
      <c r="J84" s="90"/>
      <c r="K84" s="90"/>
      <c r="L84" s="90"/>
      <c r="M84" s="90"/>
      <c r="N84" s="90"/>
      <c r="Q84" s="90"/>
    </row>
    <row r="85" spans="1:18" s="89" customFormat="1">
      <c r="A85" s="163"/>
      <c r="B85" s="88"/>
      <c r="G85" s="90"/>
      <c r="H85" s="90"/>
      <c r="I85" s="90"/>
      <c r="J85" s="90"/>
      <c r="K85" s="90"/>
      <c r="L85" s="90"/>
      <c r="M85" s="90"/>
      <c r="N85" s="90"/>
      <c r="O85" s="86"/>
      <c r="Q85" s="90"/>
      <c r="R85" s="86"/>
    </row>
    <row r="86" spans="1:18" s="89" customFormat="1">
      <c r="A86" s="163"/>
      <c r="B86" s="88"/>
      <c r="G86" s="90"/>
      <c r="H86" s="90"/>
      <c r="I86" s="90"/>
      <c r="J86" s="90"/>
      <c r="K86" s="90"/>
      <c r="L86" s="90"/>
      <c r="M86" s="90"/>
      <c r="N86" s="90"/>
      <c r="O86" s="86"/>
      <c r="Q86" s="90"/>
      <c r="R86" s="86"/>
    </row>
    <row r="87" spans="1:18" s="89" customFormat="1">
      <c r="A87" s="163"/>
      <c r="B87" s="88"/>
      <c r="G87" s="90"/>
      <c r="H87" s="90"/>
      <c r="I87" s="90"/>
      <c r="J87" s="90"/>
      <c r="K87" s="90"/>
      <c r="L87" s="90"/>
      <c r="M87" s="90"/>
      <c r="N87" s="90"/>
      <c r="O87" s="86"/>
      <c r="Q87" s="90"/>
      <c r="R87" s="86"/>
    </row>
    <row r="88" spans="1:18" s="89" customFormat="1">
      <c r="A88" s="163"/>
      <c r="B88" s="88"/>
      <c r="G88" s="90"/>
      <c r="H88" s="90"/>
      <c r="I88" s="90"/>
      <c r="J88" s="90"/>
      <c r="K88" s="90"/>
      <c r="L88" s="90"/>
      <c r="M88" s="90"/>
      <c r="N88" s="90"/>
      <c r="O88" s="86"/>
      <c r="Q88" s="90"/>
      <c r="R88" s="86"/>
    </row>
    <row r="89" spans="1:18" s="89" customFormat="1">
      <c r="A89" s="163"/>
      <c r="B89" s="88"/>
      <c r="G89" s="90"/>
      <c r="H89" s="90"/>
      <c r="I89" s="90"/>
      <c r="J89" s="90"/>
      <c r="K89" s="90"/>
      <c r="L89" s="90"/>
      <c r="M89" s="90"/>
      <c r="N89" s="90"/>
      <c r="O89" s="86"/>
      <c r="Q89" s="90"/>
      <c r="R89" s="86"/>
    </row>
    <row r="90" spans="1:18" s="89" customFormat="1">
      <c r="A90" s="163"/>
      <c r="B90" s="88"/>
      <c r="G90" s="90"/>
      <c r="H90" s="90"/>
      <c r="I90" s="90"/>
      <c r="J90" s="90"/>
      <c r="K90" s="90"/>
      <c r="L90" s="90"/>
      <c r="M90" s="90"/>
      <c r="N90" s="90"/>
      <c r="O90" s="86"/>
      <c r="Q90" s="90"/>
      <c r="R90" s="86"/>
    </row>
    <row r="91" spans="1:18" s="89" customFormat="1">
      <c r="A91" s="163"/>
      <c r="B91" s="88"/>
      <c r="G91" s="90"/>
      <c r="H91" s="90"/>
      <c r="I91" s="90"/>
      <c r="J91" s="90"/>
      <c r="K91" s="90"/>
      <c r="L91" s="90"/>
      <c r="M91" s="90"/>
      <c r="N91" s="90"/>
      <c r="O91" s="86"/>
      <c r="Q91" s="90"/>
      <c r="R91" s="86"/>
    </row>
    <row r="92" spans="1:18" s="89" customFormat="1">
      <c r="A92" s="163"/>
      <c r="B92" s="88"/>
      <c r="G92" s="90"/>
      <c r="H92" s="90"/>
      <c r="I92" s="90"/>
      <c r="J92" s="90"/>
      <c r="K92" s="90"/>
      <c r="L92" s="90"/>
      <c r="M92" s="90"/>
      <c r="N92" s="90"/>
      <c r="O92" s="86"/>
      <c r="Q92" s="90"/>
      <c r="R92" s="86"/>
    </row>
    <row r="93" spans="1:18" s="89" customFormat="1">
      <c r="A93" s="163"/>
      <c r="B93" s="88"/>
      <c r="G93" s="90"/>
      <c r="H93" s="90"/>
      <c r="I93" s="90"/>
      <c r="J93" s="90"/>
      <c r="K93" s="90"/>
      <c r="L93" s="90"/>
      <c r="M93" s="90"/>
      <c r="N93" s="90"/>
      <c r="O93" s="86"/>
      <c r="Q93" s="90"/>
      <c r="R93" s="86"/>
    </row>
    <row r="94" spans="1:18" s="89" customFormat="1">
      <c r="A94" s="163"/>
      <c r="B94" s="88"/>
      <c r="G94" s="90"/>
      <c r="H94" s="90"/>
      <c r="I94" s="90"/>
      <c r="J94" s="90"/>
      <c r="K94" s="90"/>
      <c r="L94" s="90"/>
      <c r="M94" s="90"/>
      <c r="N94" s="90"/>
      <c r="O94" s="86"/>
      <c r="Q94" s="90"/>
      <c r="R94" s="86"/>
    </row>
    <row r="95" spans="1:18" s="89" customFormat="1">
      <c r="A95" s="163"/>
      <c r="B95" s="88"/>
      <c r="G95" s="90"/>
      <c r="H95" s="90"/>
      <c r="I95" s="90"/>
      <c r="J95" s="90"/>
      <c r="K95" s="90"/>
      <c r="L95" s="90"/>
      <c r="M95" s="90"/>
      <c r="N95" s="90"/>
      <c r="O95" s="86"/>
      <c r="Q95" s="90"/>
      <c r="R95" s="86"/>
    </row>
    <row r="96" spans="1:18" s="89" customFormat="1">
      <c r="A96" s="163"/>
      <c r="B96" s="88"/>
      <c r="G96" s="90"/>
      <c r="H96" s="90"/>
      <c r="I96" s="90"/>
      <c r="J96" s="90"/>
      <c r="K96" s="90"/>
      <c r="L96" s="90"/>
      <c r="M96" s="90"/>
      <c r="N96" s="90"/>
      <c r="O96" s="86"/>
      <c r="Q96" s="90"/>
      <c r="R96" s="86"/>
    </row>
    <row r="97" spans="1:18" s="89" customFormat="1">
      <c r="A97" s="163"/>
      <c r="B97" s="88"/>
      <c r="G97" s="90"/>
      <c r="H97" s="90"/>
      <c r="I97" s="90"/>
      <c r="J97" s="90"/>
      <c r="K97" s="90"/>
      <c r="L97" s="90"/>
      <c r="M97" s="90"/>
      <c r="N97" s="90"/>
      <c r="O97" s="86"/>
      <c r="Q97" s="90"/>
      <c r="R97" s="86"/>
    </row>
    <row r="98" spans="1:18" s="89" customFormat="1">
      <c r="A98" s="163"/>
      <c r="B98" s="88"/>
      <c r="G98" s="90"/>
      <c r="H98" s="90"/>
      <c r="I98" s="90"/>
      <c r="J98" s="90"/>
      <c r="K98" s="90"/>
      <c r="L98" s="90"/>
      <c r="M98" s="90"/>
      <c r="N98" s="90"/>
      <c r="O98" s="86"/>
      <c r="Q98" s="90"/>
      <c r="R98" s="86"/>
    </row>
    <row r="99" spans="1:18" s="89" customFormat="1">
      <c r="A99" s="163"/>
      <c r="B99" s="88"/>
      <c r="G99" s="90"/>
      <c r="H99" s="90"/>
      <c r="I99" s="90"/>
      <c r="J99" s="90"/>
      <c r="K99" s="90"/>
      <c r="L99" s="90"/>
      <c r="M99" s="90"/>
      <c r="N99" s="90"/>
      <c r="O99" s="86"/>
      <c r="Q99" s="90"/>
      <c r="R99" s="86"/>
    </row>
    <row r="100" spans="1:18" s="89" customFormat="1">
      <c r="A100" s="163"/>
      <c r="B100" s="88"/>
      <c r="G100" s="90"/>
      <c r="H100" s="90"/>
      <c r="I100" s="90"/>
      <c r="J100" s="90"/>
      <c r="K100" s="90"/>
      <c r="L100" s="90"/>
      <c r="M100" s="90"/>
      <c r="N100" s="90"/>
      <c r="O100" s="86"/>
      <c r="Q100" s="90"/>
      <c r="R100" s="86"/>
    </row>
    <row r="101" spans="1:18" s="89" customFormat="1">
      <c r="A101" s="163"/>
      <c r="B101" s="88"/>
      <c r="G101" s="90"/>
      <c r="H101" s="90"/>
      <c r="I101" s="90"/>
      <c r="J101" s="90"/>
      <c r="K101" s="90"/>
      <c r="L101" s="90"/>
      <c r="M101" s="90"/>
      <c r="N101" s="90"/>
      <c r="O101" s="86"/>
      <c r="Q101" s="90"/>
      <c r="R101" s="86"/>
    </row>
    <row r="102" spans="1:18" s="89" customFormat="1">
      <c r="A102" s="163"/>
      <c r="B102" s="88"/>
      <c r="G102" s="90"/>
      <c r="H102" s="90"/>
      <c r="I102" s="90"/>
      <c r="J102" s="90"/>
      <c r="K102" s="90"/>
      <c r="L102" s="90"/>
      <c r="M102" s="90"/>
      <c r="N102" s="90"/>
      <c r="O102" s="86"/>
      <c r="Q102" s="90"/>
      <c r="R102" s="86"/>
    </row>
    <row r="103" spans="1:18" s="89" customFormat="1">
      <c r="A103" s="163"/>
      <c r="B103" s="88"/>
      <c r="G103" s="90"/>
      <c r="H103" s="90"/>
      <c r="I103" s="90"/>
      <c r="J103" s="90"/>
      <c r="K103" s="90"/>
      <c r="L103" s="90"/>
      <c r="M103" s="90"/>
      <c r="N103" s="90"/>
      <c r="O103" s="86"/>
      <c r="Q103" s="90"/>
      <c r="R103" s="86"/>
    </row>
    <row r="104" spans="1:18" s="89" customFormat="1">
      <c r="A104" s="163"/>
      <c r="B104" s="88"/>
      <c r="G104" s="90"/>
      <c r="H104" s="90"/>
      <c r="I104" s="90"/>
      <c r="J104" s="90"/>
      <c r="K104" s="90"/>
      <c r="L104" s="90"/>
      <c r="M104" s="90"/>
      <c r="N104" s="90"/>
      <c r="O104" s="86"/>
      <c r="Q104" s="90"/>
      <c r="R104" s="86"/>
    </row>
    <row r="105" spans="1:18" s="89" customFormat="1">
      <c r="A105" s="163"/>
      <c r="B105" s="88"/>
      <c r="G105" s="90"/>
      <c r="H105" s="90"/>
      <c r="I105" s="90"/>
      <c r="J105" s="90"/>
      <c r="K105" s="90"/>
      <c r="L105" s="90"/>
      <c r="M105" s="90"/>
      <c r="N105" s="90"/>
      <c r="O105" s="86"/>
      <c r="Q105" s="90"/>
      <c r="R105" s="86"/>
    </row>
    <row r="106" spans="1:18" s="89" customFormat="1">
      <c r="A106" s="163"/>
      <c r="B106" s="88"/>
      <c r="G106" s="90"/>
      <c r="H106" s="90"/>
      <c r="I106" s="90"/>
      <c r="J106" s="90"/>
      <c r="K106" s="90"/>
      <c r="L106" s="90"/>
      <c r="M106" s="90"/>
      <c r="N106" s="90"/>
      <c r="O106" s="86"/>
      <c r="Q106" s="90"/>
      <c r="R106" s="86"/>
    </row>
    <row r="107" spans="1:18" s="89" customFormat="1">
      <c r="A107" s="163"/>
      <c r="B107" s="88"/>
      <c r="G107" s="90"/>
      <c r="H107" s="90"/>
      <c r="I107" s="90"/>
      <c r="J107" s="90"/>
      <c r="K107" s="90"/>
      <c r="L107" s="90"/>
      <c r="M107" s="90"/>
      <c r="N107" s="90"/>
      <c r="O107" s="86"/>
      <c r="Q107" s="90"/>
      <c r="R107" s="86"/>
    </row>
    <row r="108" spans="1:18" s="89" customFormat="1">
      <c r="A108" s="163"/>
      <c r="B108" s="88"/>
      <c r="G108" s="90"/>
      <c r="H108" s="90"/>
      <c r="I108" s="90"/>
      <c r="J108" s="90"/>
      <c r="K108" s="90"/>
      <c r="L108" s="90"/>
      <c r="M108" s="90"/>
      <c r="N108" s="90"/>
      <c r="O108" s="86"/>
      <c r="Q108" s="90"/>
      <c r="R108" s="86"/>
    </row>
    <row r="109" spans="1:18" s="89" customFormat="1">
      <c r="A109" s="163"/>
      <c r="B109" s="88"/>
      <c r="G109" s="90"/>
      <c r="H109" s="90"/>
      <c r="I109" s="90"/>
      <c r="J109" s="90"/>
      <c r="K109" s="90"/>
      <c r="L109" s="90"/>
      <c r="M109" s="90"/>
      <c r="N109" s="90"/>
      <c r="O109" s="86"/>
      <c r="Q109" s="90"/>
      <c r="R109" s="86"/>
    </row>
    <row r="110" spans="1:18" s="89" customFormat="1">
      <c r="A110" s="163"/>
      <c r="B110" s="88"/>
      <c r="G110" s="90"/>
      <c r="H110" s="90"/>
      <c r="I110" s="90"/>
      <c r="J110" s="90"/>
      <c r="K110" s="90"/>
      <c r="L110" s="90"/>
      <c r="M110" s="90"/>
      <c r="N110" s="90"/>
      <c r="O110" s="86"/>
      <c r="Q110" s="90"/>
      <c r="R110" s="86"/>
    </row>
    <row r="111" spans="1:18" s="89" customFormat="1">
      <c r="A111" s="163"/>
      <c r="B111" s="88"/>
      <c r="G111" s="90"/>
      <c r="H111" s="90"/>
      <c r="I111" s="90"/>
      <c r="J111" s="90"/>
      <c r="K111" s="90"/>
      <c r="L111" s="90"/>
      <c r="M111" s="90"/>
      <c r="N111" s="90"/>
      <c r="O111" s="86"/>
      <c r="Q111" s="90"/>
      <c r="R111" s="86"/>
    </row>
    <row r="112" spans="1:18" s="89" customFormat="1">
      <c r="A112" s="163"/>
      <c r="B112" s="88"/>
      <c r="G112" s="90"/>
      <c r="H112" s="90"/>
      <c r="I112" s="90"/>
      <c r="J112" s="90"/>
      <c r="K112" s="90"/>
      <c r="L112" s="90"/>
      <c r="M112" s="90"/>
      <c r="N112" s="90"/>
      <c r="O112" s="86"/>
      <c r="Q112" s="90"/>
      <c r="R112" s="86"/>
    </row>
    <row r="113" spans="1:18" s="89" customFormat="1">
      <c r="A113" s="163"/>
      <c r="B113" s="88"/>
      <c r="G113" s="90"/>
      <c r="H113" s="90"/>
      <c r="I113" s="90"/>
      <c r="J113" s="90"/>
      <c r="K113" s="90"/>
      <c r="L113" s="90"/>
      <c r="M113" s="90"/>
      <c r="N113" s="90"/>
      <c r="O113" s="86"/>
      <c r="Q113" s="90"/>
      <c r="R113" s="86"/>
    </row>
    <row r="114" spans="1:18" s="89" customFormat="1">
      <c r="A114" s="163"/>
      <c r="B114" s="88"/>
      <c r="G114" s="90"/>
      <c r="H114" s="90"/>
      <c r="I114" s="90"/>
      <c r="J114" s="90"/>
      <c r="K114" s="90"/>
      <c r="L114" s="90"/>
      <c r="M114" s="90"/>
      <c r="N114" s="90"/>
      <c r="O114" s="86"/>
      <c r="Q114" s="90"/>
      <c r="R114" s="86"/>
    </row>
    <row r="115" spans="1:18" s="89" customFormat="1">
      <c r="A115" s="163"/>
      <c r="B115" s="88"/>
      <c r="G115" s="90"/>
      <c r="H115" s="90"/>
      <c r="I115" s="90"/>
      <c r="J115" s="90"/>
      <c r="K115" s="90"/>
      <c r="L115" s="90"/>
      <c r="M115" s="90"/>
      <c r="N115" s="90"/>
      <c r="O115" s="86"/>
      <c r="Q115" s="90"/>
      <c r="R115" s="86"/>
    </row>
    <row r="116" spans="1:18" s="89" customFormat="1">
      <c r="A116" s="163"/>
      <c r="B116" s="88"/>
      <c r="G116" s="90"/>
      <c r="H116" s="90"/>
      <c r="I116" s="90"/>
      <c r="J116" s="90"/>
      <c r="K116" s="90"/>
      <c r="L116" s="90"/>
      <c r="M116" s="90"/>
      <c r="N116" s="90"/>
      <c r="O116" s="86"/>
      <c r="Q116" s="90"/>
      <c r="R116" s="86"/>
    </row>
    <row r="117" spans="1:18" s="89" customFormat="1">
      <c r="A117" s="163"/>
      <c r="B117" s="88"/>
      <c r="G117" s="90"/>
      <c r="H117" s="90"/>
      <c r="I117" s="90"/>
      <c r="J117" s="90"/>
      <c r="K117" s="90"/>
      <c r="L117" s="90"/>
      <c r="M117" s="90"/>
      <c r="N117" s="90"/>
      <c r="O117" s="86"/>
      <c r="Q117" s="90"/>
      <c r="R117" s="86"/>
    </row>
    <row r="118" spans="1:18" s="89" customFormat="1">
      <c r="A118" s="163"/>
      <c r="B118" s="88"/>
      <c r="G118" s="90"/>
      <c r="H118" s="90"/>
      <c r="I118" s="90"/>
      <c r="J118" s="90"/>
      <c r="K118" s="90"/>
      <c r="L118" s="90"/>
      <c r="M118" s="90"/>
      <c r="N118" s="90"/>
      <c r="O118" s="86"/>
      <c r="Q118" s="90"/>
      <c r="R118" s="86"/>
    </row>
    <row r="119" spans="1:18" s="89" customFormat="1">
      <c r="A119" s="163"/>
      <c r="B119" s="88"/>
      <c r="G119" s="90"/>
      <c r="H119" s="90"/>
      <c r="I119" s="90"/>
      <c r="J119" s="90"/>
      <c r="K119" s="90"/>
      <c r="L119" s="90"/>
      <c r="M119" s="90"/>
      <c r="N119" s="90"/>
      <c r="O119" s="86"/>
      <c r="Q119" s="90"/>
      <c r="R119" s="86"/>
    </row>
    <row r="120" spans="1:18" s="89" customFormat="1">
      <c r="A120" s="163"/>
      <c r="B120" s="88"/>
      <c r="G120" s="90"/>
      <c r="H120" s="90"/>
      <c r="I120" s="90"/>
      <c r="J120" s="90"/>
      <c r="K120" s="90"/>
      <c r="L120" s="90"/>
      <c r="M120" s="90"/>
      <c r="N120" s="90"/>
      <c r="O120" s="86"/>
      <c r="Q120" s="90"/>
      <c r="R120" s="86"/>
    </row>
    <row r="121" spans="1:18" s="89" customFormat="1">
      <c r="A121" s="163"/>
      <c r="B121" s="88"/>
      <c r="G121" s="90"/>
      <c r="H121" s="90"/>
      <c r="I121" s="90"/>
      <c r="J121" s="90"/>
      <c r="K121" s="90"/>
      <c r="L121" s="90"/>
      <c r="M121" s="90"/>
      <c r="N121" s="90"/>
      <c r="O121" s="86"/>
      <c r="Q121" s="90"/>
      <c r="R121" s="86"/>
    </row>
    <row r="122" spans="1:18" s="89" customFormat="1">
      <c r="A122" s="163"/>
      <c r="B122" s="88"/>
      <c r="G122" s="90"/>
      <c r="H122" s="90"/>
      <c r="I122" s="90"/>
      <c r="J122" s="90"/>
      <c r="K122" s="90"/>
      <c r="L122" s="90"/>
      <c r="M122" s="90"/>
      <c r="N122" s="90"/>
      <c r="O122" s="86"/>
      <c r="Q122" s="90"/>
      <c r="R122" s="86"/>
    </row>
    <row r="123" spans="1:18" s="89" customFormat="1">
      <c r="A123" s="163"/>
      <c r="B123" s="88"/>
      <c r="G123" s="90"/>
      <c r="H123" s="90"/>
      <c r="I123" s="90"/>
      <c r="J123" s="90"/>
      <c r="K123" s="90"/>
      <c r="L123" s="90"/>
      <c r="M123" s="90"/>
      <c r="N123" s="90"/>
      <c r="O123" s="86"/>
      <c r="Q123" s="90"/>
      <c r="R123" s="86"/>
    </row>
    <row r="124" spans="1:18" s="89" customFormat="1">
      <c r="A124" s="163"/>
      <c r="B124" s="88"/>
      <c r="G124" s="90"/>
      <c r="H124" s="90"/>
      <c r="I124" s="90"/>
      <c r="J124" s="90"/>
      <c r="K124" s="90"/>
      <c r="L124" s="90"/>
      <c r="M124" s="90"/>
      <c r="N124" s="90"/>
      <c r="O124" s="86"/>
      <c r="Q124" s="90"/>
      <c r="R124" s="86"/>
    </row>
    <row r="125" spans="1:18" s="89" customFormat="1">
      <c r="A125" s="163"/>
      <c r="B125" s="88"/>
      <c r="G125" s="90"/>
      <c r="H125" s="90"/>
      <c r="I125" s="90"/>
      <c r="J125" s="90"/>
      <c r="K125" s="90"/>
      <c r="L125" s="90"/>
      <c r="M125" s="90"/>
      <c r="N125" s="90"/>
      <c r="O125" s="86"/>
      <c r="Q125" s="90"/>
      <c r="R125" s="86"/>
    </row>
    <row r="126" spans="1:18" s="89" customFormat="1">
      <c r="A126" s="163"/>
      <c r="B126" s="88"/>
      <c r="G126" s="90"/>
      <c r="H126" s="90"/>
      <c r="I126" s="90"/>
      <c r="J126" s="90"/>
      <c r="K126" s="90"/>
      <c r="L126" s="90"/>
      <c r="M126" s="90"/>
      <c r="N126" s="90"/>
      <c r="O126" s="86"/>
      <c r="Q126" s="90"/>
      <c r="R126" s="86"/>
    </row>
    <row r="127" spans="1:18" s="89" customFormat="1">
      <c r="A127" s="163"/>
      <c r="B127" s="88"/>
      <c r="G127" s="90"/>
      <c r="H127" s="90"/>
      <c r="I127" s="90"/>
      <c r="J127" s="90"/>
      <c r="K127" s="90"/>
      <c r="L127" s="90"/>
      <c r="M127" s="90"/>
      <c r="N127" s="90"/>
      <c r="O127" s="86"/>
      <c r="Q127" s="90"/>
      <c r="R127" s="86"/>
    </row>
    <row r="128" spans="1:18" s="89" customFormat="1">
      <c r="A128" s="163"/>
      <c r="B128" s="88"/>
      <c r="G128" s="90"/>
      <c r="H128" s="90"/>
      <c r="I128" s="90"/>
      <c r="J128" s="90"/>
      <c r="K128" s="90"/>
      <c r="L128" s="90"/>
      <c r="M128" s="90"/>
      <c r="N128" s="90"/>
      <c r="O128" s="86"/>
      <c r="Q128" s="90"/>
      <c r="R128" s="86"/>
    </row>
    <row r="129" spans="1:18" s="89" customFormat="1">
      <c r="A129" s="163"/>
      <c r="B129" s="88"/>
      <c r="G129" s="90"/>
      <c r="H129" s="90"/>
      <c r="I129" s="90"/>
      <c r="J129" s="90"/>
      <c r="K129" s="90"/>
      <c r="L129" s="90"/>
      <c r="M129" s="90"/>
      <c r="N129" s="90"/>
      <c r="O129" s="86"/>
      <c r="Q129" s="90"/>
      <c r="R129" s="86"/>
    </row>
  </sheetData>
  <mergeCells count="6">
    <mergeCell ref="D2:P2"/>
    <mergeCell ref="E4:N4"/>
    <mergeCell ref="E6:N6"/>
    <mergeCell ref="E7:N7"/>
    <mergeCell ref="D9:F9"/>
    <mergeCell ref="H9:P9"/>
  </mergeCells>
  <dataValidations count="6">
    <dataValidation type="list" allowBlank="1" showInputMessage="1" showErrorMessage="1" sqref="H12:P31">
      <formula1>"0,150,155,160,165,170,175,180,185,190,195,200,205,210,215,220,225,230,235,240,245,250,255,260,265,270,275,280,285,290,295,300,310,320,330,340,350,360,370,380,390,400,410,420,430,440,450,460"</formula1>
    </dataValidation>
    <dataValidation type="list" allowBlank="1" showInputMessage="1" showErrorMessage="1" sqref="R12">
      <formula1>"0,100,200,300,400,420,500,600,700,800,900"</formula1>
    </dataValidation>
    <dataValidation type="list" allowBlank="1" showInputMessage="1" showErrorMessage="1" sqref="R13">
      <formula1>"0,100,130,200,300,400,500,600,700,800,900"</formula1>
    </dataValidation>
    <dataValidation type="list" allowBlank="1" showInputMessage="1" showErrorMessage="1" sqref="R14">
      <formula1>"0,30,100,200,300,400,500,600,700,800,900"</formula1>
    </dataValidation>
    <dataValidation type="list" allowBlank="1" showInputMessage="1" showErrorMessage="1" sqref="R15">
      <formula1>"0,100,200,300,400,500,600,700,800,900,2050,2450"</formula1>
    </dataValidation>
    <dataValidation type="list" allowBlank="1" showInputMessage="1" showErrorMessage="1" sqref="R16:R31">
      <formula1>"0,100,200,300,400,500,600,700,800,900"</formula1>
    </dataValidation>
  </dataValidations>
  <pageMargins left="0.27559055118110232" right="0.27559055118110232" top="0.82716535433070848" bottom="1.1811023622047243" header="0.43346456692913382" footer="0.78740157480314954"/>
  <pageSetup paperSize="0" scale="75" fitToWidth="0" fitToHeight="0" orientation="landscape" horizontalDpi="0" verticalDpi="0" copies="0"/>
  <headerFooter alignWithMargins="0"/>
  <drawing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393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5</vt:i4>
      </vt:variant>
    </vt:vector>
  </HeadingPairs>
  <TitlesOfParts>
    <vt:vector size="14" baseType="lpstr">
      <vt:lpstr>Dati</vt:lpstr>
      <vt:lpstr>CONTI</vt:lpstr>
      <vt:lpstr>TIRO LIBERO M Dati</vt:lpstr>
      <vt:lpstr>TIRO LIBERO FEMMINILE DATI</vt:lpstr>
      <vt:lpstr>BIATHLON M Dati </vt:lpstr>
      <vt:lpstr>BIATHLON F Dati </vt:lpstr>
      <vt:lpstr>SUPERBIATHLON M Dati</vt:lpstr>
      <vt:lpstr>SUPERBIATHLON F Dati</vt:lpstr>
      <vt:lpstr>STAFFETTA Dati</vt:lpstr>
      <vt:lpstr>'BIATHLON F Dati '!Area_stampa</vt:lpstr>
      <vt:lpstr>CONTI!Area_stampa</vt:lpstr>
      <vt:lpstr>'SUPERBIATHLON F Dati'!Area_stampa</vt:lpstr>
      <vt:lpstr>'SUPERBIATHLON M Dati'!Area_stampa</vt:lpstr>
      <vt:lpstr>'TIRO LIBERO FEMMINILE DATI'!Area_stampa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Ezio Barbero</dc:creator>
  <cp:lastModifiedBy>Fabio Savi</cp:lastModifiedBy>
  <cp:revision>58</cp:revision>
  <cp:lastPrinted>2019-04-07T09:17:21Z</cp:lastPrinted>
  <dcterms:created xsi:type="dcterms:W3CDTF">1996-11-05T10:16:36Z</dcterms:created>
  <dcterms:modified xsi:type="dcterms:W3CDTF">2023-03-05T18:39:26Z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